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Safrankovae\Documents\2021\KN_2021\"/>
    </mc:Choice>
  </mc:AlternateContent>
  <xr:revisionPtr revIDLastSave="0" documentId="13_ncr:1_{36576866-A284-4152-B609-3278FB6AC11A}" xr6:coauthVersionLast="36" xr6:coauthVersionMax="36" xr10:uidLastSave="{00000000-0000-0000-0000-000000000000}"/>
  <bookViews>
    <workbookView xWindow="120" yWindow="90" windowWidth="19020" windowHeight="11895" xr2:uid="{00000000-000D-0000-FFFF-FFFF00000000}"/>
  </bookViews>
  <sheets>
    <sheet name="titul" sheetId="19" r:id="rId1"/>
    <sheet name="Graf č. 1" sheetId="7" r:id="rId2"/>
    <sheet name="Graf č. 2" sheetId="33" r:id="rId3"/>
    <sheet name="Graf č. 3" sheetId="34" r:id="rId4"/>
    <sheet name="Graf č. 4" sheetId="36" r:id="rId5"/>
    <sheet name="Tabulka č. 1" sheetId="24" r:id="rId6"/>
    <sheet name="Tabulka č. 2" sheetId="31" r:id="rId7"/>
    <sheet name="Tabulka č. 3" sheetId="32" r:id="rId8"/>
    <sheet name="Tabulka č. 4" sheetId="35" r:id="rId9"/>
  </sheets>
  <definedNames>
    <definedName name="_xlnm._FilterDatabase" localSheetId="5" hidden="1">'Tabulka č. 1'!$A$4:$P$4</definedName>
    <definedName name="_xlnm._FilterDatabase" localSheetId="6" hidden="1">'Tabulka č. 2'!$A$4:$P$4</definedName>
    <definedName name="_xlnm._FilterDatabase" localSheetId="7" hidden="1">'Tabulka č. 3'!$A$4:$P$4</definedName>
    <definedName name="_xlnm._FilterDatabase" localSheetId="8" hidden="1">'Tabulka č. 4'!$A$4:$P$4</definedName>
  </definedNames>
  <calcPr calcId="191029"/>
</workbook>
</file>

<file path=xl/calcChain.xml><?xml version="1.0" encoding="utf-8"?>
<calcChain xmlns="http://schemas.openxmlformats.org/spreadsheetml/2006/main">
  <c r="B33" i="24" l="1"/>
  <c r="O8" i="31" l="1"/>
  <c r="N8" i="31"/>
  <c r="M8" i="31"/>
  <c r="L8" i="31"/>
  <c r="K8" i="31"/>
  <c r="J8" i="31"/>
  <c r="I8" i="31"/>
  <c r="H8" i="31"/>
  <c r="G8" i="31"/>
  <c r="F8" i="31"/>
  <c r="E8" i="31"/>
  <c r="D8" i="31"/>
  <c r="C8" i="31"/>
  <c r="B8" i="31"/>
  <c r="B2" i="36" l="1"/>
  <c r="B1" i="36"/>
  <c r="O67" i="35"/>
  <c r="N67" i="35"/>
  <c r="M67" i="35"/>
  <c r="L67" i="35"/>
  <c r="K67" i="35"/>
  <c r="J67" i="35"/>
  <c r="I67" i="35"/>
  <c r="H67" i="35"/>
  <c r="G67" i="35"/>
  <c r="F67" i="35"/>
  <c r="E67" i="35"/>
  <c r="D67" i="35"/>
  <c r="C67" i="35"/>
  <c r="B67" i="35"/>
  <c r="O66" i="35"/>
  <c r="N66" i="35"/>
  <c r="M66" i="35"/>
  <c r="L66" i="35"/>
  <c r="K66" i="35"/>
  <c r="J66" i="35"/>
  <c r="I66" i="35"/>
  <c r="H66" i="35"/>
  <c r="G66" i="35"/>
  <c r="F66" i="35"/>
  <c r="E66" i="35"/>
  <c r="D66" i="35"/>
  <c r="C66" i="35"/>
  <c r="B66" i="35"/>
  <c r="O65" i="35"/>
  <c r="N65" i="35"/>
  <c r="M65" i="35"/>
  <c r="L65" i="35"/>
  <c r="K65" i="35"/>
  <c r="J65" i="35"/>
  <c r="I65" i="35"/>
  <c r="H65" i="35"/>
  <c r="G65" i="35"/>
  <c r="F65" i="35"/>
  <c r="E65" i="35"/>
  <c r="D65" i="35"/>
  <c r="C65" i="35"/>
  <c r="B65" i="35"/>
  <c r="O64" i="35"/>
  <c r="N64" i="35"/>
  <c r="M64" i="35"/>
  <c r="L64" i="35"/>
  <c r="K64" i="35"/>
  <c r="J64" i="35"/>
  <c r="I64" i="35"/>
  <c r="H64" i="35"/>
  <c r="G64" i="35"/>
  <c r="F64" i="35"/>
  <c r="E64" i="35"/>
  <c r="D64" i="35"/>
  <c r="C64" i="35"/>
  <c r="B64" i="35"/>
  <c r="O63" i="35"/>
  <c r="N63" i="35"/>
  <c r="M63" i="35"/>
  <c r="L63" i="35"/>
  <c r="K63" i="35"/>
  <c r="J63" i="35"/>
  <c r="I63" i="35"/>
  <c r="H63" i="35"/>
  <c r="G63" i="35"/>
  <c r="F63" i="35"/>
  <c r="E63" i="35"/>
  <c r="D63" i="35"/>
  <c r="C63" i="35"/>
  <c r="B63" i="35"/>
  <c r="A59" i="35"/>
  <c r="O58" i="35"/>
  <c r="N58" i="35"/>
  <c r="M58" i="35"/>
  <c r="L58" i="35"/>
  <c r="K58" i="35"/>
  <c r="J58" i="35"/>
  <c r="I58" i="35"/>
  <c r="H58" i="35"/>
  <c r="G58" i="35"/>
  <c r="F58" i="35"/>
  <c r="E58" i="35"/>
  <c r="D58" i="35"/>
  <c r="C58" i="35"/>
  <c r="B58" i="35"/>
  <c r="O57" i="35"/>
  <c r="N57" i="35"/>
  <c r="M57" i="35"/>
  <c r="L57" i="35"/>
  <c r="K57" i="35"/>
  <c r="J57" i="35"/>
  <c r="I57" i="35"/>
  <c r="H57" i="35"/>
  <c r="G57" i="35"/>
  <c r="F57" i="35"/>
  <c r="E57" i="35"/>
  <c r="D57" i="35"/>
  <c r="C57" i="35"/>
  <c r="B57" i="35"/>
  <c r="O56" i="35"/>
  <c r="N56" i="35"/>
  <c r="M56" i="35"/>
  <c r="L56" i="35"/>
  <c r="K56" i="35"/>
  <c r="J56" i="35"/>
  <c r="I56" i="35"/>
  <c r="H56" i="35"/>
  <c r="G56" i="35"/>
  <c r="F56" i="35"/>
  <c r="E56" i="35"/>
  <c r="D56" i="35"/>
  <c r="C56" i="35"/>
  <c r="B56" i="35"/>
  <c r="O55" i="35"/>
  <c r="N55" i="35"/>
  <c r="M55" i="35"/>
  <c r="L55" i="35"/>
  <c r="K55" i="35"/>
  <c r="J55" i="35"/>
  <c r="I55" i="35"/>
  <c r="H55" i="35"/>
  <c r="G55" i="35"/>
  <c r="F55" i="35"/>
  <c r="E55" i="35"/>
  <c r="D55" i="35"/>
  <c r="C55" i="35"/>
  <c r="B55" i="35"/>
  <c r="O54" i="35"/>
  <c r="N54" i="35"/>
  <c r="M54" i="35"/>
  <c r="L54" i="35"/>
  <c r="K54" i="35"/>
  <c r="J54" i="35"/>
  <c r="I54" i="35"/>
  <c r="H54" i="35"/>
  <c r="G54" i="35"/>
  <c r="F54" i="35"/>
  <c r="E54" i="35"/>
  <c r="D54" i="35"/>
  <c r="C54" i="35"/>
  <c r="B54" i="35"/>
  <c r="A50" i="35"/>
  <c r="O49" i="35"/>
  <c r="N49" i="35"/>
  <c r="M49" i="35"/>
  <c r="L49" i="35"/>
  <c r="K49" i="35"/>
  <c r="J49" i="35"/>
  <c r="I49" i="35"/>
  <c r="H49" i="35"/>
  <c r="G49" i="35"/>
  <c r="F49" i="35"/>
  <c r="E49" i="35"/>
  <c r="D49" i="35"/>
  <c r="C49" i="35"/>
  <c r="B49" i="35"/>
  <c r="O48" i="35"/>
  <c r="N48" i="35"/>
  <c r="M48" i="35"/>
  <c r="L48" i="35"/>
  <c r="K48" i="35"/>
  <c r="J48" i="35"/>
  <c r="I48" i="35"/>
  <c r="H48" i="35"/>
  <c r="G48" i="35"/>
  <c r="F48" i="35"/>
  <c r="E48" i="35"/>
  <c r="D48" i="35"/>
  <c r="C48" i="35"/>
  <c r="B48" i="35"/>
  <c r="O47" i="35"/>
  <c r="N47" i="35"/>
  <c r="M47" i="35"/>
  <c r="L47" i="35"/>
  <c r="K47" i="35"/>
  <c r="J47" i="35"/>
  <c r="I47" i="35"/>
  <c r="H47" i="35"/>
  <c r="G47" i="35"/>
  <c r="F47" i="35"/>
  <c r="E47" i="35"/>
  <c r="D47" i="35"/>
  <c r="C47" i="35"/>
  <c r="B47" i="35"/>
  <c r="O46" i="35"/>
  <c r="N46" i="35"/>
  <c r="M46" i="35"/>
  <c r="L46" i="35"/>
  <c r="K46" i="35"/>
  <c r="J46" i="35"/>
  <c r="I46" i="35"/>
  <c r="H46" i="35"/>
  <c r="G46" i="35"/>
  <c r="F46" i="35"/>
  <c r="E46" i="35"/>
  <c r="D46" i="35"/>
  <c r="C46" i="35"/>
  <c r="B46" i="35"/>
  <c r="O45" i="35"/>
  <c r="N45" i="35"/>
  <c r="M45" i="35"/>
  <c r="L45" i="35"/>
  <c r="K45" i="35"/>
  <c r="J45" i="35"/>
  <c r="I45" i="35"/>
  <c r="H45" i="35"/>
  <c r="G45" i="35"/>
  <c r="F45" i="35"/>
  <c r="E45" i="35"/>
  <c r="D45" i="35"/>
  <c r="C45" i="35"/>
  <c r="B45" i="35"/>
  <c r="A41" i="35"/>
  <c r="O40" i="35"/>
  <c r="N40" i="35"/>
  <c r="M40" i="35"/>
  <c r="L40" i="35"/>
  <c r="K40" i="35"/>
  <c r="J40" i="35"/>
  <c r="I40" i="35"/>
  <c r="H40" i="35"/>
  <c r="G40" i="35"/>
  <c r="F40" i="35"/>
  <c r="E40" i="35"/>
  <c r="D40" i="35"/>
  <c r="C40" i="35"/>
  <c r="B40" i="35"/>
  <c r="O39" i="35"/>
  <c r="N39" i="35"/>
  <c r="M39" i="35"/>
  <c r="L39" i="35"/>
  <c r="K39" i="35"/>
  <c r="J39" i="35"/>
  <c r="I39" i="35"/>
  <c r="H39" i="35"/>
  <c r="G39" i="35"/>
  <c r="F39" i="35"/>
  <c r="E39" i="35"/>
  <c r="D39" i="35"/>
  <c r="C39" i="35"/>
  <c r="B39" i="35"/>
  <c r="O38" i="35"/>
  <c r="N38" i="35"/>
  <c r="M38" i="35"/>
  <c r="L38" i="35"/>
  <c r="K38" i="35"/>
  <c r="J38" i="35"/>
  <c r="I38" i="35"/>
  <c r="H38" i="35"/>
  <c r="G38" i="35"/>
  <c r="F38" i="35"/>
  <c r="E38" i="35"/>
  <c r="D38" i="35"/>
  <c r="C38" i="35"/>
  <c r="B38" i="35"/>
  <c r="O37" i="35"/>
  <c r="N37" i="35"/>
  <c r="M37" i="35"/>
  <c r="L37" i="35"/>
  <c r="K37" i="35"/>
  <c r="J37" i="35"/>
  <c r="I37" i="35"/>
  <c r="H37" i="35"/>
  <c r="G37" i="35"/>
  <c r="F37" i="35"/>
  <c r="E37" i="35"/>
  <c r="D37" i="35"/>
  <c r="C37" i="35"/>
  <c r="B37" i="35"/>
  <c r="O36" i="35"/>
  <c r="N36" i="35"/>
  <c r="M36" i="35"/>
  <c r="L36" i="35"/>
  <c r="K36" i="35"/>
  <c r="J36" i="35"/>
  <c r="I36" i="35"/>
  <c r="H36" i="35"/>
  <c r="G36" i="35"/>
  <c r="F36" i="35"/>
  <c r="E36" i="35"/>
  <c r="D36" i="35"/>
  <c r="C36" i="35"/>
  <c r="B36" i="35"/>
  <c r="A32" i="35"/>
  <c r="P31" i="35"/>
  <c r="P30" i="35"/>
  <c r="P29" i="35"/>
  <c r="P28" i="35"/>
  <c r="P27" i="35"/>
  <c r="O26" i="35"/>
  <c r="N26" i="35"/>
  <c r="M26" i="35"/>
  <c r="L26" i="35"/>
  <c r="K26" i="35"/>
  <c r="J26" i="35"/>
  <c r="I26" i="35"/>
  <c r="H26" i="35"/>
  <c r="G26" i="35"/>
  <c r="F26" i="35"/>
  <c r="E26" i="35"/>
  <c r="D26" i="35"/>
  <c r="C26" i="35"/>
  <c r="B26" i="35"/>
  <c r="O25" i="35"/>
  <c r="N25" i="35"/>
  <c r="M25" i="35"/>
  <c r="L25" i="35"/>
  <c r="K25" i="35"/>
  <c r="J25" i="35"/>
  <c r="I25" i="35"/>
  <c r="H25" i="35"/>
  <c r="G25" i="35"/>
  <c r="F25" i="35"/>
  <c r="E25" i="35"/>
  <c r="D25" i="35"/>
  <c r="C25" i="35"/>
  <c r="B25" i="35"/>
  <c r="O24" i="35"/>
  <c r="N24" i="35"/>
  <c r="M24" i="35"/>
  <c r="L24" i="35"/>
  <c r="K24" i="35"/>
  <c r="J24" i="35"/>
  <c r="I24" i="35"/>
  <c r="H24" i="35"/>
  <c r="G24" i="35"/>
  <c r="F24" i="35"/>
  <c r="E24" i="35"/>
  <c r="D24" i="35"/>
  <c r="C24" i="35"/>
  <c r="B24" i="35"/>
  <c r="A23" i="35"/>
  <c r="P22" i="35"/>
  <c r="P21" i="35"/>
  <c r="P20" i="35"/>
  <c r="P19" i="35"/>
  <c r="P18" i="35"/>
  <c r="O17" i="35"/>
  <c r="N17" i="35"/>
  <c r="M17" i="35"/>
  <c r="L17" i="35"/>
  <c r="K17" i="35"/>
  <c r="J17" i="35"/>
  <c r="I17" i="35"/>
  <c r="H17" i="35"/>
  <c r="G17" i="35"/>
  <c r="F17" i="35"/>
  <c r="E17" i="35"/>
  <c r="D17" i="35"/>
  <c r="C17" i="35"/>
  <c r="B17" i="35"/>
  <c r="O16" i="35"/>
  <c r="N16" i="35"/>
  <c r="M16" i="35"/>
  <c r="L16" i="35"/>
  <c r="K16" i="35"/>
  <c r="J16" i="35"/>
  <c r="I16" i="35"/>
  <c r="H16" i="35"/>
  <c r="G16" i="35"/>
  <c r="F16" i="35"/>
  <c r="E16" i="35"/>
  <c r="D16" i="35"/>
  <c r="C16" i="35"/>
  <c r="B16" i="35"/>
  <c r="O15" i="35"/>
  <c r="N15" i="35"/>
  <c r="M15" i="35"/>
  <c r="L15" i="35"/>
  <c r="K15" i="35"/>
  <c r="J15" i="35"/>
  <c r="I15" i="35"/>
  <c r="H15" i="35"/>
  <c r="G15" i="35"/>
  <c r="F15" i="35"/>
  <c r="E15" i="35"/>
  <c r="D15" i="35"/>
  <c r="C15" i="35"/>
  <c r="B15" i="35"/>
  <c r="A14" i="35"/>
  <c r="P13" i="35"/>
  <c r="P12" i="35"/>
  <c r="P11" i="35"/>
  <c r="P10" i="35"/>
  <c r="P9" i="35"/>
  <c r="O8" i="35"/>
  <c r="N8" i="35"/>
  <c r="M8" i="35"/>
  <c r="L8" i="35"/>
  <c r="K8" i="35"/>
  <c r="J8" i="35"/>
  <c r="I8" i="35"/>
  <c r="H8" i="35"/>
  <c r="G8" i="35"/>
  <c r="F8" i="35"/>
  <c r="E8" i="35"/>
  <c r="D8" i="35"/>
  <c r="C8" i="35"/>
  <c r="B8" i="35"/>
  <c r="O7" i="35"/>
  <c r="N7" i="35"/>
  <c r="M7" i="35"/>
  <c r="L7" i="35"/>
  <c r="K7" i="35"/>
  <c r="J7" i="35"/>
  <c r="I7" i="35"/>
  <c r="H7" i="35"/>
  <c r="G7" i="35"/>
  <c r="F7" i="35"/>
  <c r="E7" i="35"/>
  <c r="D7" i="35"/>
  <c r="C7" i="35"/>
  <c r="B7" i="35"/>
  <c r="O6" i="35"/>
  <c r="N6" i="35"/>
  <c r="M6" i="35"/>
  <c r="L6" i="35"/>
  <c r="K6" i="35"/>
  <c r="J6" i="35"/>
  <c r="I6" i="35"/>
  <c r="H6" i="35"/>
  <c r="G6" i="35"/>
  <c r="F6" i="35"/>
  <c r="E6" i="35"/>
  <c r="D6" i="35"/>
  <c r="C6" i="35"/>
  <c r="B6" i="35"/>
  <c r="A5" i="35"/>
  <c r="B1" i="35"/>
  <c r="P56" i="35" l="1"/>
  <c r="P63" i="35"/>
  <c r="P8" i="35"/>
  <c r="P47" i="35"/>
  <c r="P57" i="35"/>
  <c r="P7" i="35"/>
  <c r="P55" i="35"/>
  <c r="P54" i="35"/>
  <c r="C52" i="35"/>
  <c r="G52" i="35"/>
  <c r="K52" i="35"/>
  <c r="O52" i="35"/>
  <c r="P38" i="35"/>
  <c r="B52" i="35"/>
  <c r="F52" i="35"/>
  <c r="J52" i="35"/>
  <c r="N52" i="35"/>
  <c r="D34" i="35"/>
  <c r="H34" i="35"/>
  <c r="L34" i="35"/>
  <c r="E34" i="35"/>
  <c r="I34" i="35"/>
  <c r="M34" i="35"/>
  <c r="H33" i="35"/>
  <c r="H53" i="35"/>
  <c r="E51" i="35"/>
  <c r="I51" i="35"/>
  <c r="M51" i="35"/>
  <c r="E35" i="35"/>
  <c r="I35" i="35"/>
  <c r="M53" i="35"/>
  <c r="P58" i="35"/>
  <c r="B51" i="35"/>
  <c r="F51" i="35"/>
  <c r="J51" i="35"/>
  <c r="N51" i="35"/>
  <c r="B35" i="35"/>
  <c r="F35" i="35"/>
  <c r="J35" i="35"/>
  <c r="N35" i="35"/>
  <c r="D33" i="35"/>
  <c r="L33" i="35"/>
  <c r="D53" i="35"/>
  <c r="L53" i="35"/>
  <c r="P6" i="35"/>
  <c r="C33" i="35"/>
  <c r="G33" i="35"/>
  <c r="K33" i="35"/>
  <c r="O33" i="35"/>
  <c r="C53" i="35"/>
  <c r="G53" i="35"/>
  <c r="K53" i="35"/>
  <c r="O53" i="35"/>
  <c r="G35" i="35"/>
  <c r="P66" i="35"/>
  <c r="C35" i="35"/>
  <c r="P39" i="35"/>
  <c r="P64" i="35"/>
  <c r="P37" i="35"/>
  <c r="P36" i="35"/>
  <c r="B61" i="35"/>
  <c r="F61" i="35"/>
  <c r="J61" i="35"/>
  <c r="N61" i="35"/>
  <c r="J34" i="35"/>
  <c r="G43" i="35"/>
  <c r="O43" i="35"/>
  <c r="N34" i="35"/>
  <c r="E61" i="35"/>
  <c r="I43" i="35"/>
  <c r="M61" i="35"/>
  <c r="F34" i="35"/>
  <c r="P65" i="35"/>
  <c r="C43" i="35"/>
  <c r="K43" i="35"/>
  <c r="D43" i="35"/>
  <c r="H43" i="35"/>
  <c r="L43" i="35"/>
  <c r="B34" i="35"/>
  <c r="E60" i="35"/>
  <c r="I60" i="35"/>
  <c r="E44" i="35"/>
  <c r="I44" i="35"/>
  <c r="M44" i="35"/>
  <c r="F42" i="35"/>
  <c r="N42" i="35"/>
  <c r="F44" i="35"/>
  <c r="J62" i="35"/>
  <c r="E33" i="35"/>
  <c r="D60" i="35"/>
  <c r="H42" i="35"/>
  <c r="L60" i="35"/>
  <c r="D44" i="35"/>
  <c r="H44" i="35"/>
  <c r="L44" i="35"/>
  <c r="M33" i="35"/>
  <c r="O35" i="35"/>
  <c r="P67" i="35"/>
  <c r="M60" i="35"/>
  <c r="B42" i="35"/>
  <c r="J42" i="35"/>
  <c r="N62" i="35"/>
  <c r="C42" i="35"/>
  <c r="G42" i="35"/>
  <c r="K42" i="35"/>
  <c r="O42" i="35"/>
  <c r="C62" i="35"/>
  <c r="G62" i="35"/>
  <c r="K62" i="35"/>
  <c r="O62" i="35"/>
  <c r="I33" i="35"/>
  <c r="K35" i="35"/>
  <c r="P40" i="35"/>
  <c r="D62" i="35"/>
  <c r="H62" i="35"/>
  <c r="P26" i="35"/>
  <c r="P48" i="35"/>
  <c r="P46" i="35"/>
  <c r="P45" i="35"/>
  <c r="P49" i="35"/>
  <c r="F60" i="35"/>
  <c r="L62" i="35"/>
  <c r="N60" i="35"/>
  <c r="O61" i="35"/>
  <c r="B60" i="35"/>
  <c r="C61" i="35"/>
  <c r="G61" i="35"/>
  <c r="J60" i="35"/>
  <c r="K61" i="35"/>
  <c r="D42" i="35"/>
  <c r="L42" i="35"/>
  <c r="E43" i="35"/>
  <c r="M43" i="35"/>
  <c r="N44" i="35"/>
  <c r="C51" i="35"/>
  <c r="K51" i="35"/>
  <c r="O51" i="35"/>
  <c r="D52" i="35"/>
  <c r="H52" i="35"/>
  <c r="L52" i="35"/>
  <c r="E53" i="35"/>
  <c r="P15" i="35"/>
  <c r="B33" i="35"/>
  <c r="F33" i="35"/>
  <c r="J33" i="35"/>
  <c r="N33" i="35"/>
  <c r="C34" i="35"/>
  <c r="G34" i="35"/>
  <c r="K34" i="35"/>
  <c r="O34" i="35"/>
  <c r="D35" i="35"/>
  <c r="H35" i="35"/>
  <c r="L35" i="35"/>
  <c r="E42" i="35"/>
  <c r="I42" i="35"/>
  <c r="M42" i="35"/>
  <c r="B43" i="35"/>
  <c r="F43" i="35"/>
  <c r="J43" i="35"/>
  <c r="N43" i="35"/>
  <c r="C44" i="35"/>
  <c r="G44" i="35"/>
  <c r="K44" i="35"/>
  <c r="O44" i="35"/>
  <c r="D51" i="35"/>
  <c r="H51" i="35"/>
  <c r="L51" i="35"/>
  <c r="E52" i="35"/>
  <c r="I52" i="35"/>
  <c r="M52" i="35"/>
  <c r="B53" i="35"/>
  <c r="F53" i="35"/>
  <c r="J53" i="35"/>
  <c r="N53" i="35"/>
  <c r="C60" i="35"/>
  <c r="G60" i="35"/>
  <c r="K60" i="35"/>
  <c r="O60" i="35"/>
  <c r="D61" i="35"/>
  <c r="H61" i="35"/>
  <c r="L61" i="35"/>
  <c r="E62" i="35"/>
  <c r="I62" i="35"/>
  <c r="M62" i="35"/>
  <c r="P16" i="35"/>
  <c r="P24" i="35"/>
  <c r="B44" i="35"/>
  <c r="J44" i="35"/>
  <c r="G51" i="35"/>
  <c r="I53" i="35"/>
  <c r="M35" i="35"/>
  <c r="H60" i="35"/>
  <c r="I61" i="35"/>
  <c r="B62" i="35"/>
  <c r="F62" i="35"/>
  <c r="P17" i="35"/>
  <c r="P25" i="35"/>
  <c r="O8" i="32"/>
  <c r="N8" i="32"/>
  <c r="M8" i="32"/>
  <c r="L8" i="32"/>
  <c r="K8" i="32"/>
  <c r="J8" i="32"/>
  <c r="I8" i="32"/>
  <c r="H8" i="32"/>
  <c r="G8" i="32"/>
  <c r="F8" i="32"/>
  <c r="E8" i="32"/>
  <c r="D8" i="32"/>
  <c r="C8" i="32"/>
  <c r="B8" i="32"/>
  <c r="O7" i="32"/>
  <c r="N7" i="32"/>
  <c r="M7" i="32"/>
  <c r="L7" i="32"/>
  <c r="K7" i="32"/>
  <c r="J7" i="32"/>
  <c r="I7" i="32"/>
  <c r="H7" i="32"/>
  <c r="G7" i="32"/>
  <c r="F7" i="32"/>
  <c r="E7" i="32"/>
  <c r="D7" i="32"/>
  <c r="C7" i="32"/>
  <c r="B7" i="32"/>
  <c r="O6" i="32"/>
  <c r="N6" i="32"/>
  <c r="M6" i="32"/>
  <c r="L6" i="32"/>
  <c r="K6" i="32"/>
  <c r="J6" i="32"/>
  <c r="I6" i="32"/>
  <c r="H6" i="32"/>
  <c r="G6" i="32"/>
  <c r="F6" i="32"/>
  <c r="E6" i="32"/>
  <c r="D6" i="32"/>
  <c r="C6" i="32"/>
  <c r="B6" i="32"/>
  <c r="P53" i="35" l="1"/>
  <c r="P33" i="35"/>
  <c r="P35" i="35"/>
  <c r="P51" i="35"/>
  <c r="P34" i="35"/>
  <c r="P52" i="35"/>
  <c r="P42" i="35"/>
  <c r="P60" i="35"/>
  <c r="P44" i="35"/>
  <c r="P62" i="35"/>
  <c r="P43" i="35"/>
  <c r="P61" i="35"/>
  <c r="A59" i="32"/>
  <c r="A50" i="32"/>
  <c r="A41" i="32"/>
  <c r="A32" i="32"/>
  <c r="A59" i="31"/>
  <c r="A50" i="31"/>
  <c r="A41" i="31"/>
  <c r="A32" i="31"/>
  <c r="A23" i="32"/>
  <c r="A14" i="32"/>
  <c r="A5" i="32"/>
  <c r="A23" i="31"/>
  <c r="A5" i="31"/>
  <c r="A14" i="31"/>
  <c r="O26" i="31" l="1"/>
  <c r="N26" i="31"/>
  <c r="M26" i="31"/>
  <c r="L26" i="31"/>
  <c r="K26" i="31"/>
  <c r="J26" i="31"/>
  <c r="I26" i="31"/>
  <c r="H26" i="31"/>
  <c r="G26" i="31"/>
  <c r="F26" i="31"/>
  <c r="E26" i="31"/>
  <c r="D26" i="31"/>
  <c r="C26" i="31"/>
  <c r="B26" i="31"/>
  <c r="O25" i="31"/>
  <c r="N25" i="31"/>
  <c r="M25" i="31"/>
  <c r="L25" i="31"/>
  <c r="K25" i="31"/>
  <c r="J25" i="31"/>
  <c r="I25" i="31"/>
  <c r="H25" i="31"/>
  <c r="G25" i="31"/>
  <c r="F25" i="31"/>
  <c r="E25" i="31"/>
  <c r="D25" i="31"/>
  <c r="C25" i="31"/>
  <c r="B25" i="31"/>
  <c r="O24" i="31"/>
  <c r="N24" i="31"/>
  <c r="M24" i="31"/>
  <c r="L24" i="31"/>
  <c r="K24" i="31"/>
  <c r="J24" i="31"/>
  <c r="I24" i="31"/>
  <c r="H24" i="31"/>
  <c r="G24" i="31"/>
  <c r="F24" i="31"/>
  <c r="E24" i="31"/>
  <c r="D24" i="31"/>
  <c r="C24" i="31"/>
  <c r="B24" i="31"/>
  <c r="O17" i="31"/>
  <c r="N17" i="31"/>
  <c r="M17" i="31"/>
  <c r="L17" i="31"/>
  <c r="K17" i="31"/>
  <c r="J17" i="31"/>
  <c r="I17" i="31"/>
  <c r="H17" i="31"/>
  <c r="G17" i="31"/>
  <c r="F17" i="31"/>
  <c r="E17" i="31"/>
  <c r="D17" i="31"/>
  <c r="C17" i="31"/>
  <c r="B17" i="31"/>
  <c r="O16" i="31"/>
  <c r="N16" i="31"/>
  <c r="M16" i="31"/>
  <c r="L16" i="31"/>
  <c r="K16" i="31"/>
  <c r="J16" i="31"/>
  <c r="I16" i="31"/>
  <c r="H16" i="31"/>
  <c r="G16" i="31"/>
  <c r="F16" i="31"/>
  <c r="E16" i="31"/>
  <c r="D16" i="31"/>
  <c r="C16" i="31"/>
  <c r="B16" i="31"/>
  <c r="O15" i="31"/>
  <c r="N15" i="31"/>
  <c r="M15" i="31"/>
  <c r="L15" i="31"/>
  <c r="K15" i="31"/>
  <c r="J15" i="31"/>
  <c r="I15" i="31"/>
  <c r="H15" i="31"/>
  <c r="G15" i="31"/>
  <c r="F15" i="31"/>
  <c r="E15" i="31"/>
  <c r="D15" i="31"/>
  <c r="C15" i="31"/>
  <c r="B15" i="31"/>
  <c r="O7" i="31"/>
  <c r="N7" i="31"/>
  <c r="M7" i="31"/>
  <c r="L7" i="31"/>
  <c r="K7" i="31"/>
  <c r="J7" i="31"/>
  <c r="I7" i="31"/>
  <c r="H7" i="31"/>
  <c r="G7" i="31"/>
  <c r="F7" i="31"/>
  <c r="E7" i="31"/>
  <c r="D7" i="31"/>
  <c r="C7" i="31"/>
  <c r="B7" i="31"/>
  <c r="O6" i="31"/>
  <c r="N6" i="31"/>
  <c r="M6" i="31"/>
  <c r="L6" i="31"/>
  <c r="K6" i="31"/>
  <c r="J6" i="31"/>
  <c r="I6" i="31"/>
  <c r="H6" i="31"/>
  <c r="G6" i="31"/>
  <c r="F6" i="31"/>
  <c r="E6" i="31"/>
  <c r="D6" i="31"/>
  <c r="C6" i="31"/>
  <c r="B6" i="31"/>
  <c r="O26" i="32" l="1"/>
  <c r="N26" i="32"/>
  <c r="M26" i="32"/>
  <c r="L26" i="32"/>
  <c r="K26" i="32"/>
  <c r="J26" i="32"/>
  <c r="I26" i="32"/>
  <c r="H26" i="32"/>
  <c r="G26" i="32"/>
  <c r="F26" i="32"/>
  <c r="E26" i="32"/>
  <c r="D26" i="32"/>
  <c r="C26" i="32"/>
  <c r="B26" i="32"/>
  <c r="O25" i="32"/>
  <c r="N25" i="32"/>
  <c r="M25" i="32"/>
  <c r="L25" i="32"/>
  <c r="K25" i="32"/>
  <c r="J25" i="32"/>
  <c r="I25" i="32"/>
  <c r="H25" i="32"/>
  <c r="G25" i="32"/>
  <c r="F25" i="32"/>
  <c r="E25" i="32"/>
  <c r="D25" i="32"/>
  <c r="C25" i="32"/>
  <c r="B25" i="32"/>
  <c r="O24" i="32"/>
  <c r="N24" i="32"/>
  <c r="M24" i="32"/>
  <c r="L24" i="32"/>
  <c r="K24" i="32"/>
  <c r="J24" i="32"/>
  <c r="I24" i="32"/>
  <c r="H24" i="32"/>
  <c r="G24" i="32"/>
  <c r="F24" i="32"/>
  <c r="E24" i="32"/>
  <c r="D24" i="32"/>
  <c r="C24" i="32"/>
  <c r="B24" i="32"/>
  <c r="O17" i="32"/>
  <c r="N17" i="32"/>
  <c r="M17" i="32"/>
  <c r="L17" i="32"/>
  <c r="K17" i="32"/>
  <c r="J17" i="32"/>
  <c r="I17" i="32"/>
  <c r="H17" i="32"/>
  <c r="G17" i="32"/>
  <c r="F17" i="32"/>
  <c r="E17" i="32"/>
  <c r="D17" i="32"/>
  <c r="C17" i="32"/>
  <c r="B17" i="32"/>
  <c r="O16" i="32"/>
  <c r="N16" i="32"/>
  <c r="M16" i="32"/>
  <c r="L16" i="32"/>
  <c r="K16" i="32"/>
  <c r="J16" i="32"/>
  <c r="I16" i="32"/>
  <c r="H16" i="32"/>
  <c r="G16" i="32"/>
  <c r="F16" i="32"/>
  <c r="E16" i="32"/>
  <c r="D16" i="32"/>
  <c r="C16" i="32"/>
  <c r="B16" i="32"/>
  <c r="O15" i="32"/>
  <c r="N15" i="32"/>
  <c r="M15" i="32"/>
  <c r="L15" i="32"/>
  <c r="K15" i="32"/>
  <c r="J15" i="32"/>
  <c r="I15" i="32"/>
  <c r="H15" i="32"/>
  <c r="G15" i="32"/>
  <c r="F15" i="32"/>
  <c r="E15" i="32"/>
  <c r="D15" i="32"/>
  <c r="C15" i="32"/>
  <c r="B15" i="32"/>
  <c r="O26" i="24"/>
  <c r="N26" i="24"/>
  <c r="M26" i="24"/>
  <c r="L26" i="24"/>
  <c r="K26" i="24"/>
  <c r="J26" i="24"/>
  <c r="I26" i="24"/>
  <c r="H26" i="24"/>
  <c r="G26" i="24"/>
  <c r="F26" i="24"/>
  <c r="E26" i="24"/>
  <c r="D26" i="24"/>
  <c r="C26" i="24"/>
  <c r="B26" i="24"/>
  <c r="O25" i="24"/>
  <c r="N25" i="24"/>
  <c r="M25" i="24"/>
  <c r="L25" i="24"/>
  <c r="K25" i="24"/>
  <c r="J25" i="24"/>
  <c r="I25" i="24"/>
  <c r="H25" i="24"/>
  <c r="G25" i="24"/>
  <c r="F25" i="24"/>
  <c r="E25" i="24"/>
  <c r="D25" i="24"/>
  <c r="C25" i="24"/>
  <c r="B25" i="24"/>
  <c r="O24" i="24"/>
  <c r="N24" i="24"/>
  <c r="M24" i="24"/>
  <c r="L24" i="24"/>
  <c r="K24" i="24"/>
  <c r="J24" i="24"/>
  <c r="I24" i="24"/>
  <c r="H24" i="24"/>
  <c r="G24" i="24"/>
  <c r="F24" i="24"/>
  <c r="E24" i="24"/>
  <c r="D24" i="24"/>
  <c r="C24" i="24"/>
  <c r="B24" i="24"/>
  <c r="O17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B17" i="24"/>
  <c r="O16" i="24"/>
  <c r="N16" i="24"/>
  <c r="M16" i="24"/>
  <c r="L16" i="24"/>
  <c r="K16" i="24"/>
  <c r="J16" i="24"/>
  <c r="I16" i="24"/>
  <c r="H16" i="24"/>
  <c r="G16" i="24"/>
  <c r="F16" i="24"/>
  <c r="E16" i="24"/>
  <c r="D16" i="24"/>
  <c r="C16" i="24"/>
  <c r="B16" i="24"/>
  <c r="O15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B15" i="24"/>
  <c r="C6" i="24"/>
  <c r="D6" i="24"/>
  <c r="E6" i="24"/>
  <c r="F6" i="24"/>
  <c r="G6" i="24"/>
  <c r="H6" i="24"/>
  <c r="I6" i="24"/>
  <c r="J6" i="24"/>
  <c r="K6" i="24"/>
  <c r="L6" i="24"/>
  <c r="M6" i="24"/>
  <c r="N6" i="24"/>
  <c r="O6" i="24"/>
  <c r="C7" i="24"/>
  <c r="D7" i="24"/>
  <c r="E7" i="24"/>
  <c r="F7" i="24"/>
  <c r="G7" i="24"/>
  <c r="H7" i="24"/>
  <c r="I7" i="24"/>
  <c r="J7" i="24"/>
  <c r="K7" i="24"/>
  <c r="L7" i="24"/>
  <c r="M7" i="24"/>
  <c r="N7" i="24"/>
  <c r="O7" i="24"/>
  <c r="C8" i="24"/>
  <c r="D8" i="24"/>
  <c r="E8" i="24"/>
  <c r="F8" i="24"/>
  <c r="G8" i="24"/>
  <c r="H8" i="24"/>
  <c r="I8" i="24"/>
  <c r="J8" i="24"/>
  <c r="K8" i="24"/>
  <c r="L8" i="24"/>
  <c r="M8" i="24"/>
  <c r="N8" i="24"/>
  <c r="O8" i="24"/>
  <c r="B8" i="24"/>
  <c r="B7" i="24"/>
  <c r="B6" i="24"/>
  <c r="B1" i="34" l="1"/>
  <c r="O67" i="32" l="1"/>
  <c r="N67" i="32"/>
  <c r="M67" i="32"/>
  <c r="L67" i="32"/>
  <c r="K67" i="32"/>
  <c r="J67" i="32"/>
  <c r="I67" i="32"/>
  <c r="H67" i="32"/>
  <c r="G67" i="32"/>
  <c r="F67" i="32"/>
  <c r="E67" i="32"/>
  <c r="D67" i="32"/>
  <c r="C67" i="32"/>
  <c r="B67" i="32"/>
  <c r="O66" i="32"/>
  <c r="N66" i="32"/>
  <c r="M66" i="32"/>
  <c r="L66" i="32"/>
  <c r="K66" i="32"/>
  <c r="J66" i="32"/>
  <c r="I66" i="32"/>
  <c r="H66" i="32"/>
  <c r="G66" i="32"/>
  <c r="F66" i="32"/>
  <c r="E66" i="32"/>
  <c r="D66" i="32"/>
  <c r="C66" i="32"/>
  <c r="B66" i="32"/>
  <c r="O65" i="32"/>
  <c r="N65" i="32"/>
  <c r="M65" i="32"/>
  <c r="L65" i="32"/>
  <c r="K65" i="32"/>
  <c r="J65" i="32"/>
  <c r="I65" i="32"/>
  <c r="H65" i="32"/>
  <c r="G65" i="32"/>
  <c r="F65" i="32"/>
  <c r="E65" i="32"/>
  <c r="D65" i="32"/>
  <c r="C65" i="32"/>
  <c r="B65" i="32"/>
  <c r="O64" i="32"/>
  <c r="N64" i="32"/>
  <c r="M64" i="32"/>
  <c r="L64" i="32"/>
  <c r="K64" i="32"/>
  <c r="J64" i="32"/>
  <c r="I64" i="32"/>
  <c r="H64" i="32"/>
  <c r="G64" i="32"/>
  <c r="F64" i="32"/>
  <c r="E64" i="32"/>
  <c r="D64" i="32"/>
  <c r="C64" i="32"/>
  <c r="B64" i="32"/>
  <c r="O63" i="32"/>
  <c r="N63" i="32"/>
  <c r="M63" i="32"/>
  <c r="L63" i="32"/>
  <c r="K63" i="32"/>
  <c r="J63" i="32"/>
  <c r="I63" i="32"/>
  <c r="H63" i="32"/>
  <c r="G63" i="32"/>
  <c r="F63" i="32"/>
  <c r="E63" i="32"/>
  <c r="D63" i="32"/>
  <c r="C63" i="32"/>
  <c r="B63" i="32"/>
  <c r="O62" i="32"/>
  <c r="N62" i="32"/>
  <c r="M62" i="32"/>
  <c r="L62" i="32"/>
  <c r="K62" i="32"/>
  <c r="J62" i="32"/>
  <c r="I62" i="32"/>
  <c r="H62" i="32"/>
  <c r="G62" i="32"/>
  <c r="F62" i="32"/>
  <c r="E62" i="32"/>
  <c r="D62" i="32"/>
  <c r="C62" i="32"/>
  <c r="B62" i="32"/>
  <c r="O61" i="32"/>
  <c r="N61" i="32"/>
  <c r="M61" i="32"/>
  <c r="L61" i="32"/>
  <c r="K61" i="32"/>
  <c r="J61" i="32"/>
  <c r="I61" i="32"/>
  <c r="H61" i="32"/>
  <c r="G61" i="32"/>
  <c r="F61" i="32"/>
  <c r="E61" i="32"/>
  <c r="D61" i="32"/>
  <c r="C61" i="32"/>
  <c r="B61" i="32"/>
  <c r="O60" i="32"/>
  <c r="N60" i="32"/>
  <c r="M60" i="32"/>
  <c r="L60" i="32"/>
  <c r="K60" i="32"/>
  <c r="J60" i="32"/>
  <c r="I60" i="32"/>
  <c r="H60" i="32"/>
  <c r="G60" i="32"/>
  <c r="F60" i="32"/>
  <c r="E60" i="32"/>
  <c r="D60" i="32"/>
  <c r="C60" i="32"/>
  <c r="B60" i="32"/>
  <c r="O49" i="32"/>
  <c r="N49" i="32"/>
  <c r="M49" i="32"/>
  <c r="L49" i="32"/>
  <c r="K49" i="32"/>
  <c r="J49" i="32"/>
  <c r="I49" i="32"/>
  <c r="H49" i="32"/>
  <c r="G49" i="32"/>
  <c r="F49" i="32"/>
  <c r="E49" i="32"/>
  <c r="D49" i="32"/>
  <c r="C49" i="32"/>
  <c r="B49" i="32"/>
  <c r="O48" i="32"/>
  <c r="N48" i="32"/>
  <c r="M48" i="32"/>
  <c r="L48" i="32"/>
  <c r="K48" i="32"/>
  <c r="J48" i="32"/>
  <c r="I48" i="32"/>
  <c r="H48" i="32"/>
  <c r="G48" i="32"/>
  <c r="F48" i="32"/>
  <c r="E48" i="32"/>
  <c r="D48" i="32"/>
  <c r="C48" i="32"/>
  <c r="B48" i="32"/>
  <c r="O47" i="32"/>
  <c r="N47" i="32"/>
  <c r="M47" i="32"/>
  <c r="L47" i="32"/>
  <c r="K47" i="32"/>
  <c r="J47" i="32"/>
  <c r="I47" i="32"/>
  <c r="H47" i="32"/>
  <c r="G47" i="32"/>
  <c r="F47" i="32"/>
  <c r="E47" i="32"/>
  <c r="D47" i="32"/>
  <c r="C47" i="32"/>
  <c r="B47" i="32"/>
  <c r="O46" i="32"/>
  <c r="N46" i="32"/>
  <c r="M46" i="32"/>
  <c r="L46" i="32"/>
  <c r="K46" i="32"/>
  <c r="J46" i="32"/>
  <c r="I46" i="32"/>
  <c r="H46" i="32"/>
  <c r="G46" i="32"/>
  <c r="F46" i="32"/>
  <c r="E46" i="32"/>
  <c r="D46" i="32"/>
  <c r="C46" i="32"/>
  <c r="B46" i="32"/>
  <c r="O45" i="32"/>
  <c r="N45" i="32"/>
  <c r="M45" i="32"/>
  <c r="L45" i="32"/>
  <c r="K45" i="32"/>
  <c r="J45" i="32"/>
  <c r="I45" i="32"/>
  <c r="H45" i="32"/>
  <c r="G45" i="32"/>
  <c r="F45" i="32"/>
  <c r="E45" i="32"/>
  <c r="D45" i="32"/>
  <c r="C45" i="32"/>
  <c r="B45" i="32"/>
  <c r="O44" i="32"/>
  <c r="N44" i="32"/>
  <c r="M44" i="32"/>
  <c r="L44" i="32"/>
  <c r="K44" i="32"/>
  <c r="J44" i="32"/>
  <c r="I44" i="32"/>
  <c r="H44" i="32"/>
  <c r="G44" i="32"/>
  <c r="F44" i="32"/>
  <c r="E44" i="32"/>
  <c r="D44" i="32"/>
  <c r="C44" i="32"/>
  <c r="B44" i="32"/>
  <c r="O43" i="32"/>
  <c r="N43" i="32"/>
  <c r="M43" i="32"/>
  <c r="L43" i="32"/>
  <c r="K43" i="32"/>
  <c r="J43" i="32"/>
  <c r="I43" i="32"/>
  <c r="H43" i="32"/>
  <c r="G43" i="32"/>
  <c r="F43" i="32"/>
  <c r="E43" i="32"/>
  <c r="D43" i="32"/>
  <c r="C43" i="32"/>
  <c r="B43" i="32"/>
  <c r="O42" i="32"/>
  <c r="N42" i="32"/>
  <c r="M42" i="32"/>
  <c r="L42" i="32"/>
  <c r="K42" i="32"/>
  <c r="J42" i="32"/>
  <c r="I42" i="32"/>
  <c r="H42" i="32"/>
  <c r="G42" i="32"/>
  <c r="F42" i="32"/>
  <c r="E42" i="32"/>
  <c r="D42" i="32"/>
  <c r="C42" i="32"/>
  <c r="B42" i="32"/>
  <c r="P31" i="32"/>
  <c r="P30" i="32"/>
  <c r="P29" i="32"/>
  <c r="P28" i="32"/>
  <c r="P27" i="32"/>
  <c r="P26" i="32"/>
  <c r="P25" i="32"/>
  <c r="P24" i="32"/>
  <c r="O67" i="31"/>
  <c r="N67" i="31"/>
  <c r="M67" i="31"/>
  <c r="L67" i="31"/>
  <c r="K67" i="31"/>
  <c r="J67" i="31"/>
  <c r="I67" i="31"/>
  <c r="H67" i="31"/>
  <c r="G67" i="31"/>
  <c r="F67" i="31"/>
  <c r="E67" i="31"/>
  <c r="D67" i="31"/>
  <c r="C67" i="31"/>
  <c r="B67" i="31"/>
  <c r="O66" i="31"/>
  <c r="N66" i="31"/>
  <c r="M66" i="31"/>
  <c r="L66" i="31"/>
  <c r="K66" i="31"/>
  <c r="J66" i="31"/>
  <c r="I66" i="31"/>
  <c r="H66" i="31"/>
  <c r="G66" i="31"/>
  <c r="F66" i="31"/>
  <c r="E66" i="31"/>
  <c r="D66" i="31"/>
  <c r="C66" i="31"/>
  <c r="B66" i="31"/>
  <c r="O65" i="31"/>
  <c r="N65" i="31"/>
  <c r="M65" i="31"/>
  <c r="L65" i="31"/>
  <c r="K65" i="31"/>
  <c r="J65" i="31"/>
  <c r="I65" i="31"/>
  <c r="H65" i="31"/>
  <c r="G65" i="31"/>
  <c r="F65" i="31"/>
  <c r="E65" i="31"/>
  <c r="D65" i="31"/>
  <c r="C65" i="31"/>
  <c r="B65" i="31"/>
  <c r="O64" i="31"/>
  <c r="N64" i="31"/>
  <c r="M64" i="31"/>
  <c r="L64" i="31"/>
  <c r="K64" i="31"/>
  <c r="J64" i="31"/>
  <c r="I64" i="31"/>
  <c r="H64" i="31"/>
  <c r="G64" i="31"/>
  <c r="F64" i="31"/>
  <c r="E64" i="31"/>
  <c r="D64" i="31"/>
  <c r="C64" i="31"/>
  <c r="B64" i="31"/>
  <c r="O63" i="31"/>
  <c r="N63" i="31"/>
  <c r="M63" i="31"/>
  <c r="L63" i="31"/>
  <c r="K63" i="31"/>
  <c r="J63" i="31"/>
  <c r="I63" i="31"/>
  <c r="H63" i="31"/>
  <c r="G63" i="31"/>
  <c r="F63" i="31"/>
  <c r="E63" i="31"/>
  <c r="D63" i="31"/>
  <c r="C63" i="31"/>
  <c r="B63" i="31"/>
  <c r="O62" i="31"/>
  <c r="N62" i="31"/>
  <c r="M62" i="31"/>
  <c r="L62" i="31"/>
  <c r="K62" i="31"/>
  <c r="J62" i="31"/>
  <c r="I62" i="31"/>
  <c r="H62" i="31"/>
  <c r="G62" i="31"/>
  <c r="F62" i="31"/>
  <c r="E62" i="31"/>
  <c r="D62" i="31"/>
  <c r="C62" i="31"/>
  <c r="B62" i="31"/>
  <c r="O61" i="31"/>
  <c r="N61" i="31"/>
  <c r="M61" i="31"/>
  <c r="L61" i="31"/>
  <c r="K61" i="31"/>
  <c r="J61" i="31"/>
  <c r="I61" i="31"/>
  <c r="H61" i="31"/>
  <c r="G61" i="31"/>
  <c r="F61" i="31"/>
  <c r="E61" i="31"/>
  <c r="D61" i="31"/>
  <c r="C61" i="31"/>
  <c r="B61" i="31"/>
  <c r="O60" i="31"/>
  <c r="N60" i="31"/>
  <c r="M60" i="31"/>
  <c r="L60" i="31"/>
  <c r="K60" i="31"/>
  <c r="J60" i="31"/>
  <c r="I60" i="31"/>
  <c r="H60" i="31"/>
  <c r="G60" i="31"/>
  <c r="F60" i="31"/>
  <c r="E60" i="31"/>
  <c r="D60" i="31"/>
  <c r="C60" i="31"/>
  <c r="B60" i="31"/>
  <c r="O49" i="31"/>
  <c r="N49" i="31"/>
  <c r="M49" i="31"/>
  <c r="L49" i="31"/>
  <c r="K49" i="31"/>
  <c r="J49" i="31"/>
  <c r="I49" i="31"/>
  <c r="H49" i="31"/>
  <c r="G49" i="31"/>
  <c r="F49" i="31"/>
  <c r="E49" i="31"/>
  <c r="D49" i="31"/>
  <c r="C49" i="31"/>
  <c r="B49" i="31"/>
  <c r="O48" i="31"/>
  <c r="N48" i="31"/>
  <c r="M48" i="31"/>
  <c r="L48" i="31"/>
  <c r="K48" i="31"/>
  <c r="J48" i="31"/>
  <c r="I48" i="31"/>
  <c r="H48" i="31"/>
  <c r="G48" i="31"/>
  <c r="F48" i="31"/>
  <c r="E48" i="31"/>
  <c r="D48" i="31"/>
  <c r="C48" i="31"/>
  <c r="B48" i="31"/>
  <c r="O47" i="31"/>
  <c r="N47" i="31"/>
  <c r="M47" i="31"/>
  <c r="L47" i="31"/>
  <c r="K47" i="31"/>
  <c r="J47" i="31"/>
  <c r="I47" i="31"/>
  <c r="H47" i="31"/>
  <c r="G47" i="31"/>
  <c r="F47" i="31"/>
  <c r="E47" i="31"/>
  <c r="D47" i="31"/>
  <c r="C47" i="31"/>
  <c r="B47" i="31"/>
  <c r="O46" i="31"/>
  <c r="N46" i="31"/>
  <c r="M46" i="31"/>
  <c r="L46" i="31"/>
  <c r="K46" i="31"/>
  <c r="J46" i="31"/>
  <c r="I46" i="31"/>
  <c r="H46" i="31"/>
  <c r="G46" i="31"/>
  <c r="F46" i="31"/>
  <c r="E46" i="31"/>
  <c r="D46" i="31"/>
  <c r="C46" i="31"/>
  <c r="B46" i="31"/>
  <c r="O45" i="31"/>
  <c r="N45" i="31"/>
  <c r="M45" i="31"/>
  <c r="L45" i="31"/>
  <c r="K45" i="31"/>
  <c r="J45" i="31"/>
  <c r="I45" i="31"/>
  <c r="H45" i="31"/>
  <c r="G45" i="31"/>
  <c r="F45" i="31"/>
  <c r="E45" i="31"/>
  <c r="D45" i="31"/>
  <c r="C45" i="31"/>
  <c r="B45" i="31"/>
  <c r="O44" i="31"/>
  <c r="N44" i="31"/>
  <c r="M44" i="31"/>
  <c r="L44" i="31"/>
  <c r="K44" i="31"/>
  <c r="J44" i="31"/>
  <c r="I44" i="31"/>
  <c r="H44" i="31"/>
  <c r="G44" i="31"/>
  <c r="F44" i="31"/>
  <c r="E44" i="31"/>
  <c r="D44" i="31"/>
  <c r="C44" i="31"/>
  <c r="B44" i="31"/>
  <c r="O43" i="31"/>
  <c r="N43" i="31"/>
  <c r="M43" i="31"/>
  <c r="L43" i="31"/>
  <c r="K43" i="31"/>
  <c r="J43" i="31"/>
  <c r="I43" i="31"/>
  <c r="H43" i="31"/>
  <c r="G43" i="31"/>
  <c r="F43" i="31"/>
  <c r="E43" i="31"/>
  <c r="D43" i="31"/>
  <c r="C43" i="31"/>
  <c r="B43" i="31"/>
  <c r="O42" i="31"/>
  <c r="N42" i="31"/>
  <c r="M42" i="31"/>
  <c r="L42" i="31"/>
  <c r="K42" i="31"/>
  <c r="J42" i="31"/>
  <c r="I42" i="31"/>
  <c r="H42" i="31"/>
  <c r="G42" i="31"/>
  <c r="F42" i="31"/>
  <c r="E42" i="31"/>
  <c r="D42" i="31"/>
  <c r="C42" i="31"/>
  <c r="B42" i="31"/>
  <c r="P31" i="31"/>
  <c r="P30" i="31"/>
  <c r="P29" i="31"/>
  <c r="P28" i="31"/>
  <c r="P27" i="31"/>
  <c r="P26" i="31"/>
  <c r="P25" i="31"/>
  <c r="P24" i="31"/>
  <c r="O67" i="24"/>
  <c r="N67" i="24"/>
  <c r="M67" i="24"/>
  <c r="L67" i="24"/>
  <c r="K67" i="24"/>
  <c r="J67" i="24"/>
  <c r="I67" i="24"/>
  <c r="H67" i="24"/>
  <c r="G67" i="24"/>
  <c r="F67" i="24"/>
  <c r="E67" i="24"/>
  <c r="D67" i="24"/>
  <c r="C67" i="24"/>
  <c r="B67" i="24"/>
  <c r="O66" i="24"/>
  <c r="N66" i="24"/>
  <c r="M66" i="24"/>
  <c r="L66" i="24"/>
  <c r="K66" i="24"/>
  <c r="J66" i="24"/>
  <c r="I66" i="24"/>
  <c r="H66" i="24"/>
  <c r="G66" i="24"/>
  <c r="F66" i="24"/>
  <c r="E66" i="24"/>
  <c r="D66" i="24"/>
  <c r="C66" i="24"/>
  <c r="B66" i="24"/>
  <c r="O65" i="24"/>
  <c r="N65" i="24"/>
  <c r="M65" i="24"/>
  <c r="L65" i="24"/>
  <c r="K65" i="24"/>
  <c r="J65" i="24"/>
  <c r="I65" i="24"/>
  <c r="H65" i="24"/>
  <c r="G65" i="24"/>
  <c r="F65" i="24"/>
  <c r="E65" i="24"/>
  <c r="D65" i="24"/>
  <c r="C65" i="24"/>
  <c r="B65" i="24"/>
  <c r="O64" i="24"/>
  <c r="N64" i="24"/>
  <c r="M64" i="24"/>
  <c r="L64" i="24"/>
  <c r="K64" i="24"/>
  <c r="J64" i="24"/>
  <c r="I64" i="24"/>
  <c r="H64" i="24"/>
  <c r="G64" i="24"/>
  <c r="F64" i="24"/>
  <c r="E64" i="24"/>
  <c r="D64" i="24"/>
  <c r="C64" i="24"/>
  <c r="B64" i="24"/>
  <c r="O63" i="24"/>
  <c r="N63" i="24"/>
  <c r="M63" i="24"/>
  <c r="L63" i="24"/>
  <c r="K63" i="24"/>
  <c r="J63" i="24"/>
  <c r="I63" i="24"/>
  <c r="H63" i="24"/>
  <c r="G63" i="24"/>
  <c r="F63" i="24"/>
  <c r="E63" i="24"/>
  <c r="D63" i="24"/>
  <c r="C63" i="24"/>
  <c r="B63" i="24"/>
  <c r="O62" i="24"/>
  <c r="N62" i="24"/>
  <c r="M62" i="24"/>
  <c r="L62" i="24"/>
  <c r="K62" i="24"/>
  <c r="J62" i="24"/>
  <c r="I62" i="24"/>
  <c r="H62" i="24"/>
  <c r="G62" i="24"/>
  <c r="F62" i="24"/>
  <c r="E62" i="24"/>
  <c r="D62" i="24"/>
  <c r="C62" i="24"/>
  <c r="B62" i="24"/>
  <c r="O61" i="24"/>
  <c r="N61" i="24"/>
  <c r="M61" i="24"/>
  <c r="L61" i="24"/>
  <c r="K61" i="24"/>
  <c r="J61" i="24"/>
  <c r="I61" i="24"/>
  <c r="H61" i="24"/>
  <c r="G61" i="24"/>
  <c r="F61" i="24"/>
  <c r="E61" i="24"/>
  <c r="D61" i="24"/>
  <c r="C61" i="24"/>
  <c r="B61" i="24"/>
  <c r="O60" i="24"/>
  <c r="N60" i="24"/>
  <c r="M60" i="24"/>
  <c r="L60" i="24"/>
  <c r="K60" i="24"/>
  <c r="J60" i="24"/>
  <c r="I60" i="24"/>
  <c r="H60" i="24"/>
  <c r="G60" i="24"/>
  <c r="F60" i="24"/>
  <c r="E60" i="24"/>
  <c r="D60" i="24"/>
  <c r="C60" i="24"/>
  <c r="B60" i="24"/>
  <c r="O49" i="24"/>
  <c r="N49" i="24"/>
  <c r="M49" i="24"/>
  <c r="L49" i="24"/>
  <c r="K49" i="24"/>
  <c r="J49" i="24"/>
  <c r="I49" i="24"/>
  <c r="H49" i="24"/>
  <c r="G49" i="24"/>
  <c r="F49" i="24"/>
  <c r="E49" i="24"/>
  <c r="D49" i="24"/>
  <c r="C49" i="24"/>
  <c r="B49" i="24"/>
  <c r="O48" i="24"/>
  <c r="N48" i="24"/>
  <c r="M48" i="24"/>
  <c r="L48" i="24"/>
  <c r="K48" i="24"/>
  <c r="J48" i="24"/>
  <c r="I48" i="24"/>
  <c r="H48" i="24"/>
  <c r="G48" i="24"/>
  <c r="F48" i="24"/>
  <c r="E48" i="24"/>
  <c r="D48" i="24"/>
  <c r="C48" i="24"/>
  <c r="B48" i="24"/>
  <c r="O47" i="24"/>
  <c r="N47" i="24"/>
  <c r="M47" i="24"/>
  <c r="L47" i="24"/>
  <c r="K47" i="24"/>
  <c r="J47" i="24"/>
  <c r="I47" i="24"/>
  <c r="H47" i="24"/>
  <c r="G47" i="24"/>
  <c r="F47" i="24"/>
  <c r="E47" i="24"/>
  <c r="D47" i="24"/>
  <c r="C47" i="24"/>
  <c r="B47" i="24"/>
  <c r="O46" i="24"/>
  <c r="N46" i="24"/>
  <c r="M46" i="24"/>
  <c r="L46" i="24"/>
  <c r="K46" i="24"/>
  <c r="J46" i="24"/>
  <c r="I46" i="24"/>
  <c r="H46" i="24"/>
  <c r="G46" i="24"/>
  <c r="F46" i="24"/>
  <c r="E46" i="24"/>
  <c r="D46" i="24"/>
  <c r="C46" i="24"/>
  <c r="B46" i="24"/>
  <c r="O45" i="24"/>
  <c r="N45" i="24"/>
  <c r="M45" i="24"/>
  <c r="L45" i="24"/>
  <c r="K45" i="24"/>
  <c r="J45" i="24"/>
  <c r="I45" i="24"/>
  <c r="H45" i="24"/>
  <c r="G45" i="24"/>
  <c r="F45" i="24"/>
  <c r="E45" i="24"/>
  <c r="D45" i="24"/>
  <c r="C45" i="24"/>
  <c r="B45" i="24"/>
  <c r="O44" i="24"/>
  <c r="N44" i="24"/>
  <c r="M44" i="24"/>
  <c r="L44" i="24"/>
  <c r="K44" i="24"/>
  <c r="J44" i="24"/>
  <c r="I44" i="24"/>
  <c r="H44" i="24"/>
  <c r="G44" i="24"/>
  <c r="F44" i="24"/>
  <c r="E44" i="24"/>
  <c r="D44" i="24"/>
  <c r="C44" i="24"/>
  <c r="B44" i="24"/>
  <c r="O43" i="24"/>
  <c r="N43" i="24"/>
  <c r="M43" i="24"/>
  <c r="L43" i="24"/>
  <c r="K43" i="24"/>
  <c r="J43" i="24"/>
  <c r="I43" i="24"/>
  <c r="H43" i="24"/>
  <c r="G43" i="24"/>
  <c r="F43" i="24"/>
  <c r="E43" i="24"/>
  <c r="D43" i="24"/>
  <c r="C43" i="24"/>
  <c r="B43" i="24"/>
  <c r="O42" i="24"/>
  <c r="N42" i="24"/>
  <c r="M42" i="24"/>
  <c r="L42" i="24"/>
  <c r="K42" i="24"/>
  <c r="J42" i="24"/>
  <c r="I42" i="24"/>
  <c r="H42" i="24"/>
  <c r="G42" i="24"/>
  <c r="F42" i="24"/>
  <c r="E42" i="24"/>
  <c r="D42" i="24"/>
  <c r="C42" i="24"/>
  <c r="B42" i="24"/>
  <c r="P31" i="24"/>
  <c r="P30" i="24"/>
  <c r="P29" i="24"/>
  <c r="P28" i="24"/>
  <c r="P27" i="24"/>
  <c r="P26" i="24"/>
  <c r="P25" i="24"/>
  <c r="P24" i="24"/>
  <c r="B1" i="32"/>
  <c r="B1" i="31"/>
  <c r="B1" i="33"/>
  <c r="P61" i="24" l="1"/>
  <c r="P65" i="24"/>
  <c r="P66" i="24"/>
  <c r="P62" i="24"/>
  <c r="P63" i="24"/>
  <c r="P64" i="32"/>
  <c r="P60" i="32"/>
  <c r="P64" i="31"/>
  <c r="P46" i="31"/>
  <c r="P42" i="31"/>
  <c r="P60" i="31"/>
  <c r="P64" i="24"/>
  <c r="P67" i="24"/>
  <c r="P60" i="24"/>
  <c r="P49" i="32"/>
  <c r="P63" i="32"/>
  <c r="P67" i="32"/>
  <c r="P42" i="32"/>
  <c r="P46" i="32"/>
  <c r="P61" i="32"/>
  <c r="P62" i="32"/>
  <c r="P65" i="32"/>
  <c r="P66" i="32"/>
  <c r="P44" i="32"/>
  <c r="P45" i="32"/>
  <c r="P48" i="32"/>
  <c r="P43" i="32"/>
  <c r="P47" i="32"/>
  <c r="P45" i="31"/>
  <c r="P49" i="31"/>
  <c r="P63" i="31"/>
  <c r="P43" i="31"/>
  <c r="P44" i="31"/>
  <c r="P47" i="31"/>
  <c r="P48" i="31"/>
  <c r="P61" i="31"/>
  <c r="P62" i="31"/>
  <c r="P65" i="31"/>
  <c r="P66" i="31"/>
  <c r="P67" i="31"/>
  <c r="P42" i="24"/>
  <c r="P46" i="24"/>
  <c r="P44" i="24"/>
  <c r="P45" i="24"/>
  <c r="P48" i="24"/>
  <c r="P49" i="24"/>
  <c r="P43" i="24"/>
  <c r="P47" i="24"/>
  <c r="O58" i="32" l="1"/>
  <c r="N58" i="32"/>
  <c r="M58" i="32"/>
  <c r="L58" i="32"/>
  <c r="K58" i="32"/>
  <c r="J58" i="32"/>
  <c r="I58" i="32"/>
  <c r="H58" i="32"/>
  <c r="G58" i="32"/>
  <c r="F58" i="32"/>
  <c r="E58" i="32"/>
  <c r="D58" i="32"/>
  <c r="C58" i="32"/>
  <c r="B58" i="32"/>
  <c r="O57" i="32"/>
  <c r="N57" i="32"/>
  <c r="M57" i="32"/>
  <c r="L57" i="32"/>
  <c r="K57" i="32"/>
  <c r="J57" i="32"/>
  <c r="I57" i="32"/>
  <c r="H57" i="32"/>
  <c r="G57" i="32"/>
  <c r="F57" i="32"/>
  <c r="E57" i="32"/>
  <c r="D57" i="32"/>
  <c r="C57" i="32"/>
  <c r="B57" i="32"/>
  <c r="O56" i="32"/>
  <c r="N56" i="32"/>
  <c r="M56" i="32"/>
  <c r="L56" i="32"/>
  <c r="K56" i="32"/>
  <c r="J56" i="32"/>
  <c r="I56" i="32"/>
  <c r="H56" i="32"/>
  <c r="G56" i="32"/>
  <c r="F56" i="32"/>
  <c r="E56" i="32"/>
  <c r="D56" i="32"/>
  <c r="C56" i="32"/>
  <c r="B56" i="32"/>
  <c r="O55" i="32"/>
  <c r="N55" i="32"/>
  <c r="M55" i="32"/>
  <c r="L55" i="32"/>
  <c r="K55" i="32"/>
  <c r="J55" i="32"/>
  <c r="I55" i="32"/>
  <c r="H55" i="32"/>
  <c r="G55" i="32"/>
  <c r="F55" i="32"/>
  <c r="E55" i="32"/>
  <c r="D55" i="32"/>
  <c r="C55" i="32"/>
  <c r="B55" i="32"/>
  <c r="O54" i="32"/>
  <c r="N54" i="32"/>
  <c r="M54" i="32"/>
  <c r="L54" i="32"/>
  <c r="K54" i="32"/>
  <c r="J54" i="32"/>
  <c r="I54" i="32"/>
  <c r="H54" i="32"/>
  <c r="G54" i="32"/>
  <c r="F54" i="32"/>
  <c r="E54" i="32"/>
  <c r="D54" i="32"/>
  <c r="C54" i="32"/>
  <c r="B54" i="32"/>
  <c r="O53" i="32"/>
  <c r="N53" i="32"/>
  <c r="M53" i="32"/>
  <c r="L53" i="32"/>
  <c r="K53" i="32"/>
  <c r="J53" i="32"/>
  <c r="I53" i="32"/>
  <c r="H53" i="32"/>
  <c r="G53" i="32"/>
  <c r="F53" i="32"/>
  <c r="E53" i="32"/>
  <c r="D53" i="32"/>
  <c r="C53" i="32"/>
  <c r="B53" i="32"/>
  <c r="O52" i="32"/>
  <c r="N52" i="32"/>
  <c r="M52" i="32"/>
  <c r="L52" i="32"/>
  <c r="K52" i="32"/>
  <c r="J52" i="32"/>
  <c r="I52" i="32"/>
  <c r="H52" i="32"/>
  <c r="G52" i="32"/>
  <c r="F52" i="32"/>
  <c r="E52" i="32"/>
  <c r="D52" i="32"/>
  <c r="C52" i="32"/>
  <c r="B52" i="32"/>
  <c r="O51" i="32"/>
  <c r="N51" i="32"/>
  <c r="M51" i="32"/>
  <c r="L51" i="32"/>
  <c r="K51" i="32"/>
  <c r="J51" i="32"/>
  <c r="I51" i="32"/>
  <c r="H51" i="32"/>
  <c r="G51" i="32"/>
  <c r="F51" i="32"/>
  <c r="E51" i="32"/>
  <c r="D51" i="32"/>
  <c r="C51" i="32"/>
  <c r="B51" i="32"/>
  <c r="O58" i="31"/>
  <c r="N58" i="31"/>
  <c r="M58" i="31"/>
  <c r="L58" i="31"/>
  <c r="K58" i="31"/>
  <c r="J58" i="31"/>
  <c r="I58" i="31"/>
  <c r="H58" i="31"/>
  <c r="G58" i="31"/>
  <c r="F58" i="31"/>
  <c r="E58" i="31"/>
  <c r="D58" i="31"/>
  <c r="C58" i="31"/>
  <c r="B58" i="31"/>
  <c r="O57" i="31"/>
  <c r="N57" i="31"/>
  <c r="M57" i="31"/>
  <c r="L57" i="31"/>
  <c r="K57" i="31"/>
  <c r="J57" i="31"/>
  <c r="I57" i="31"/>
  <c r="H57" i="31"/>
  <c r="G57" i="31"/>
  <c r="F57" i="31"/>
  <c r="E57" i="31"/>
  <c r="D57" i="31"/>
  <c r="C57" i="31"/>
  <c r="B57" i="31"/>
  <c r="O56" i="31"/>
  <c r="N56" i="31"/>
  <c r="M56" i="31"/>
  <c r="L56" i="31"/>
  <c r="K56" i="31"/>
  <c r="J56" i="31"/>
  <c r="I56" i="31"/>
  <c r="H56" i="31"/>
  <c r="G56" i="31"/>
  <c r="F56" i="31"/>
  <c r="E56" i="31"/>
  <c r="D56" i="31"/>
  <c r="C56" i="31"/>
  <c r="B56" i="31"/>
  <c r="O55" i="31"/>
  <c r="N55" i="31"/>
  <c r="M55" i="31"/>
  <c r="L55" i="31"/>
  <c r="K55" i="31"/>
  <c r="J55" i="31"/>
  <c r="I55" i="31"/>
  <c r="H55" i="31"/>
  <c r="G55" i="31"/>
  <c r="F55" i="31"/>
  <c r="E55" i="31"/>
  <c r="D55" i="31"/>
  <c r="C55" i="31"/>
  <c r="B55" i="31"/>
  <c r="O54" i="31"/>
  <c r="N54" i="31"/>
  <c r="M54" i="31"/>
  <c r="L54" i="31"/>
  <c r="K54" i="31"/>
  <c r="J54" i="31"/>
  <c r="I54" i="31"/>
  <c r="H54" i="31"/>
  <c r="G54" i="31"/>
  <c r="F54" i="31"/>
  <c r="E54" i="31"/>
  <c r="D54" i="31"/>
  <c r="C54" i="31"/>
  <c r="B54" i="31"/>
  <c r="O53" i="31"/>
  <c r="N53" i="31"/>
  <c r="M53" i="31"/>
  <c r="L53" i="31"/>
  <c r="K53" i="31"/>
  <c r="J53" i="31"/>
  <c r="I53" i="31"/>
  <c r="H53" i="31"/>
  <c r="G53" i="31"/>
  <c r="F53" i="31"/>
  <c r="E53" i="31"/>
  <c r="D53" i="31"/>
  <c r="C53" i="31"/>
  <c r="B53" i="31"/>
  <c r="O52" i="31"/>
  <c r="N52" i="31"/>
  <c r="M52" i="31"/>
  <c r="L52" i="31"/>
  <c r="K52" i="31"/>
  <c r="J52" i="31"/>
  <c r="I52" i="31"/>
  <c r="H52" i="31"/>
  <c r="G52" i="31"/>
  <c r="F52" i="31"/>
  <c r="E52" i="31"/>
  <c r="D52" i="31"/>
  <c r="C52" i="31"/>
  <c r="B52" i="31"/>
  <c r="O51" i="31"/>
  <c r="N51" i="31"/>
  <c r="M51" i="31"/>
  <c r="L51" i="31"/>
  <c r="K51" i="31"/>
  <c r="J51" i="31"/>
  <c r="I51" i="31"/>
  <c r="H51" i="31"/>
  <c r="G51" i="31"/>
  <c r="F51" i="31"/>
  <c r="E51" i="31"/>
  <c r="D51" i="31"/>
  <c r="C51" i="31"/>
  <c r="B51" i="31"/>
  <c r="O58" i="24"/>
  <c r="N58" i="24"/>
  <c r="M58" i="24"/>
  <c r="L58" i="24"/>
  <c r="K58" i="24"/>
  <c r="J58" i="24"/>
  <c r="I58" i="24"/>
  <c r="H58" i="24"/>
  <c r="G58" i="24"/>
  <c r="F58" i="24"/>
  <c r="E58" i="24"/>
  <c r="D58" i="24"/>
  <c r="C58" i="24"/>
  <c r="B58" i="24"/>
  <c r="O57" i="24"/>
  <c r="N57" i="24"/>
  <c r="M57" i="24"/>
  <c r="L57" i="24"/>
  <c r="K57" i="24"/>
  <c r="J57" i="24"/>
  <c r="I57" i="24"/>
  <c r="H57" i="24"/>
  <c r="G57" i="24"/>
  <c r="F57" i="24"/>
  <c r="E57" i="24"/>
  <c r="D57" i="24"/>
  <c r="C57" i="24"/>
  <c r="B57" i="24"/>
  <c r="O56" i="24"/>
  <c r="N56" i="24"/>
  <c r="M56" i="24"/>
  <c r="L56" i="24"/>
  <c r="K56" i="24"/>
  <c r="J56" i="24"/>
  <c r="I56" i="24"/>
  <c r="H56" i="24"/>
  <c r="G56" i="24"/>
  <c r="F56" i="24"/>
  <c r="E56" i="24"/>
  <c r="D56" i="24"/>
  <c r="C56" i="24"/>
  <c r="B56" i="24"/>
  <c r="O55" i="24"/>
  <c r="N55" i="24"/>
  <c r="M55" i="24"/>
  <c r="L55" i="24"/>
  <c r="K55" i="24"/>
  <c r="J55" i="24"/>
  <c r="I55" i="24"/>
  <c r="H55" i="24"/>
  <c r="G55" i="24"/>
  <c r="F55" i="24"/>
  <c r="E55" i="24"/>
  <c r="D55" i="24"/>
  <c r="C55" i="24"/>
  <c r="B55" i="24"/>
  <c r="O54" i="24"/>
  <c r="N54" i="24"/>
  <c r="M54" i="24"/>
  <c r="L54" i="24"/>
  <c r="K54" i="24"/>
  <c r="J54" i="24"/>
  <c r="I54" i="24"/>
  <c r="H54" i="24"/>
  <c r="G54" i="24"/>
  <c r="F54" i="24"/>
  <c r="E54" i="24"/>
  <c r="D54" i="24"/>
  <c r="C54" i="24"/>
  <c r="B54" i="24"/>
  <c r="O53" i="24"/>
  <c r="N53" i="24"/>
  <c r="M53" i="24"/>
  <c r="L53" i="24"/>
  <c r="K53" i="24"/>
  <c r="J53" i="24"/>
  <c r="I53" i="24"/>
  <c r="H53" i="24"/>
  <c r="G53" i="24"/>
  <c r="F53" i="24"/>
  <c r="E53" i="24"/>
  <c r="D53" i="24"/>
  <c r="C53" i="24"/>
  <c r="B53" i="24"/>
  <c r="O52" i="24"/>
  <c r="N52" i="24"/>
  <c r="M52" i="24"/>
  <c r="L52" i="24"/>
  <c r="K52" i="24"/>
  <c r="J52" i="24"/>
  <c r="I52" i="24"/>
  <c r="H52" i="24"/>
  <c r="G52" i="24"/>
  <c r="F52" i="24"/>
  <c r="E52" i="24"/>
  <c r="D52" i="24"/>
  <c r="C52" i="24"/>
  <c r="B52" i="24"/>
  <c r="O51" i="24"/>
  <c r="N51" i="24"/>
  <c r="M51" i="24"/>
  <c r="L51" i="24"/>
  <c r="K51" i="24"/>
  <c r="J51" i="24"/>
  <c r="I51" i="24"/>
  <c r="H51" i="24"/>
  <c r="G51" i="24"/>
  <c r="F51" i="24"/>
  <c r="E51" i="24"/>
  <c r="D51" i="24"/>
  <c r="C51" i="24"/>
  <c r="B51" i="24"/>
  <c r="O40" i="32"/>
  <c r="N40" i="32"/>
  <c r="M40" i="32"/>
  <c r="L40" i="32"/>
  <c r="K40" i="32"/>
  <c r="J40" i="32"/>
  <c r="I40" i="32"/>
  <c r="H40" i="32"/>
  <c r="G40" i="32"/>
  <c r="F40" i="32"/>
  <c r="E40" i="32"/>
  <c r="D40" i="32"/>
  <c r="C40" i="32"/>
  <c r="B40" i="32"/>
  <c r="O39" i="32"/>
  <c r="N39" i="32"/>
  <c r="M39" i="32"/>
  <c r="L39" i="32"/>
  <c r="K39" i="32"/>
  <c r="J39" i="32"/>
  <c r="I39" i="32"/>
  <c r="H39" i="32"/>
  <c r="G39" i="32"/>
  <c r="F39" i="32"/>
  <c r="E39" i="32"/>
  <c r="D39" i="32"/>
  <c r="C39" i="32"/>
  <c r="B39" i="32"/>
  <c r="O38" i="32"/>
  <c r="N38" i="32"/>
  <c r="M38" i="32"/>
  <c r="L38" i="32"/>
  <c r="K38" i="32"/>
  <c r="J38" i="32"/>
  <c r="I38" i="32"/>
  <c r="H38" i="32"/>
  <c r="G38" i="32"/>
  <c r="F38" i="32"/>
  <c r="E38" i="32"/>
  <c r="D38" i="32"/>
  <c r="C38" i="32"/>
  <c r="B38" i="32"/>
  <c r="O37" i="32"/>
  <c r="N37" i="32"/>
  <c r="M37" i="32"/>
  <c r="L37" i="32"/>
  <c r="K37" i="32"/>
  <c r="J37" i="32"/>
  <c r="I37" i="32"/>
  <c r="H37" i="32"/>
  <c r="G37" i="32"/>
  <c r="F37" i="32"/>
  <c r="E37" i="32"/>
  <c r="D37" i="32"/>
  <c r="C37" i="32"/>
  <c r="B37" i="32"/>
  <c r="O36" i="32"/>
  <c r="N36" i="32"/>
  <c r="M36" i="32"/>
  <c r="L36" i="32"/>
  <c r="K36" i="32"/>
  <c r="J36" i="32"/>
  <c r="I36" i="32"/>
  <c r="H36" i="32"/>
  <c r="G36" i="32"/>
  <c r="F36" i="32"/>
  <c r="E36" i="32"/>
  <c r="D36" i="32"/>
  <c r="C36" i="32"/>
  <c r="B36" i="32"/>
  <c r="O35" i="32"/>
  <c r="N35" i="32"/>
  <c r="M35" i="32"/>
  <c r="L35" i="32"/>
  <c r="K35" i="32"/>
  <c r="J35" i="32"/>
  <c r="I35" i="32"/>
  <c r="H35" i="32"/>
  <c r="G35" i="32"/>
  <c r="F35" i="32"/>
  <c r="E35" i="32"/>
  <c r="D35" i="32"/>
  <c r="C35" i="32"/>
  <c r="B35" i="32"/>
  <c r="O34" i="32"/>
  <c r="N34" i="32"/>
  <c r="M34" i="32"/>
  <c r="L34" i="32"/>
  <c r="K34" i="32"/>
  <c r="J34" i="32"/>
  <c r="I34" i="32"/>
  <c r="H34" i="32"/>
  <c r="G34" i="32"/>
  <c r="F34" i="32"/>
  <c r="E34" i="32"/>
  <c r="D34" i="32"/>
  <c r="C34" i="32"/>
  <c r="B34" i="32"/>
  <c r="O33" i="32"/>
  <c r="N33" i="32"/>
  <c r="M33" i="32"/>
  <c r="L33" i="32"/>
  <c r="K33" i="32"/>
  <c r="J33" i="32"/>
  <c r="I33" i="32"/>
  <c r="H33" i="32"/>
  <c r="G33" i="32"/>
  <c r="F33" i="32"/>
  <c r="E33" i="32"/>
  <c r="D33" i="32"/>
  <c r="C33" i="32"/>
  <c r="B33" i="32"/>
  <c r="B33" i="31"/>
  <c r="C33" i="31"/>
  <c r="D33" i="31"/>
  <c r="E33" i="31"/>
  <c r="F33" i="31"/>
  <c r="G33" i="31"/>
  <c r="H33" i="31"/>
  <c r="I33" i="31"/>
  <c r="J33" i="31"/>
  <c r="K33" i="31"/>
  <c r="L33" i="31"/>
  <c r="M33" i="31"/>
  <c r="N33" i="31"/>
  <c r="O33" i="31"/>
  <c r="B34" i="31"/>
  <c r="C34" i="31"/>
  <c r="D34" i="31"/>
  <c r="E34" i="31"/>
  <c r="F34" i="31"/>
  <c r="G34" i="31"/>
  <c r="H34" i="31"/>
  <c r="I34" i="31"/>
  <c r="J34" i="31"/>
  <c r="K34" i="31"/>
  <c r="L34" i="31"/>
  <c r="M34" i="31"/>
  <c r="N34" i="31"/>
  <c r="O34" i="31"/>
  <c r="B35" i="31"/>
  <c r="C35" i="31"/>
  <c r="D35" i="31"/>
  <c r="E35" i="31"/>
  <c r="F35" i="31"/>
  <c r="G35" i="31"/>
  <c r="H35" i="31"/>
  <c r="I35" i="31"/>
  <c r="J35" i="31"/>
  <c r="K35" i="31"/>
  <c r="L35" i="31"/>
  <c r="M35" i="31"/>
  <c r="N35" i="31"/>
  <c r="O35" i="31"/>
  <c r="B36" i="31"/>
  <c r="C36" i="31"/>
  <c r="D36" i="31"/>
  <c r="E36" i="31"/>
  <c r="F36" i="31"/>
  <c r="G36" i="31"/>
  <c r="H36" i="31"/>
  <c r="I36" i="31"/>
  <c r="J36" i="31"/>
  <c r="K36" i="31"/>
  <c r="L36" i="31"/>
  <c r="M36" i="31"/>
  <c r="N36" i="31"/>
  <c r="O36" i="31"/>
  <c r="B37" i="31"/>
  <c r="C37" i="31"/>
  <c r="D37" i="31"/>
  <c r="E37" i="31"/>
  <c r="F37" i="31"/>
  <c r="G37" i="31"/>
  <c r="H37" i="31"/>
  <c r="I37" i="31"/>
  <c r="J37" i="31"/>
  <c r="K37" i="31"/>
  <c r="L37" i="31"/>
  <c r="M37" i="31"/>
  <c r="N37" i="31"/>
  <c r="O37" i="31"/>
  <c r="B38" i="31"/>
  <c r="C38" i="31"/>
  <c r="D38" i="31"/>
  <c r="E38" i="31"/>
  <c r="F38" i="31"/>
  <c r="G38" i="31"/>
  <c r="H38" i="31"/>
  <c r="I38" i="31"/>
  <c r="J38" i="31"/>
  <c r="K38" i="31"/>
  <c r="L38" i="31"/>
  <c r="M38" i="31"/>
  <c r="N38" i="31"/>
  <c r="O38" i="31"/>
  <c r="B39" i="31"/>
  <c r="C39" i="31"/>
  <c r="D39" i="31"/>
  <c r="E39" i="31"/>
  <c r="F39" i="31"/>
  <c r="G39" i="31"/>
  <c r="H39" i="31"/>
  <c r="I39" i="31"/>
  <c r="J39" i="31"/>
  <c r="K39" i="31"/>
  <c r="L39" i="31"/>
  <c r="M39" i="31"/>
  <c r="N39" i="31"/>
  <c r="O39" i="31"/>
  <c r="B40" i="31"/>
  <c r="C40" i="31"/>
  <c r="D40" i="31"/>
  <c r="E40" i="31"/>
  <c r="F40" i="31"/>
  <c r="G40" i="31"/>
  <c r="H40" i="31"/>
  <c r="I40" i="31"/>
  <c r="J40" i="31"/>
  <c r="K40" i="31"/>
  <c r="L40" i="31"/>
  <c r="M40" i="31"/>
  <c r="N40" i="31"/>
  <c r="O40" i="31"/>
  <c r="O40" i="24"/>
  <c r="N40" i="24"/>
  <c r="M40" i="24"/>
  <c r="L40" i="24"/>
  <c r="K40" i="24"/>
  <c r="J40" i="24"/>
  <c r="I40" i="24"/>
  <c r="H40" i="24"/>
  <c r="G40" i="24"/>
  <c r="F40" i="24"/>
  <c r="E40" i="24"/>
  <c r="D40" i="24"/>
  <c r="C40" i="24"/>
  <c r="B40" i="24"/>
  <c r="O39" i="24"/>
  <c r="N39" i="24"/>
  <c r="M39" i="24"/>
  <c r="L39" i="24"/>
  <c r="K39" i="24"/>
  <c r="J39" i="24"/>
  <c r="I39" i="24"/>
  <c r="H39" i="24"/>
  <c r="G39" i="24"/>
  <c r="F39" i="24"/>
  <c r="E39" i="24"/>
  <c r="D39" i="24"/>
  <c r="C39" i="24"/>
  <c r="B39" i="24"/>
  <c r="O38" i="24"/>
  <c r="N38" i="24"/>
  <c r="M38" i="24"/>
  <c r="L38" i="24"/>
  <c r="K38" i="24"/>
  <c r="J38" i="24"/>
  <c r="I38" i="24"/>
  <c r="H38" i="24"/>
  <c r="G38" i="24"/>
  <c r="F38" i="24"/>
  <c r="E38" i="24"/>
  <c r="D38" i="24"/>
  <c r="C38" i="24"/>
  <c r="B38" i="24"/>
  <c r="O37" i="24"/>
  <c r="N37" i="24"/>
  <c r="M37" i="24"/>
  <c r="L37" i="24"/>
  <c r="K37" i="24"/>
  <c r="J37" i="24"/>
  <c r="I37" i="24"/>
  <c r="H37" i="24"/>
  <c r="G37" i="24"/>
  <c r="F37" i="24"/>
  <c r="E37" i="24"/>
  <c r="D37" i="24"/>
  <c r="C37" i="24"/>
  <c r="B37" i="24"/>
  <c r="O36" i="24"/>
  <c r="N36" i="24"/>
  <c r="M36" i="24"/>
  <c r="L36" i="24"/>
  <c r="K36" i="24"/>
  <c r="J36" i="24"/>
  <c r="I36" i="24"/>
  <c r="H36" i="24"/>
  <c r="G36" i="24"/>
  <c r="F36" i="24"/>
  <c r="E36" i="24"/>
  <c r="D36" i="24"/>
  <c r="C36" i="24"/>
  <c r="B36" i="24"/>
  <c r="O35" i="24"/>
  <c r="N35" i="24"/>
  <c r="M35" i="24"/>
  <c r="L35" i="24"/>
  <c r="K35" i="24"/>
  <c r="J35" i="24"/>
  <c r="I35" i="24"/>
  <c r="H35" i="24"/>
  <c r="G35" i="24"/>
  <c r="F35" i="24"/>
  <c r="E35" i="24"/>
  <c r="D35" i="24"/>
  <c r="C35" i="24"/>
  <c r="B35" i="24"/>
  <c r="O34" i="24"/>
  <c r="N34" i="24"/>
  <c r="M34" i="24"/>
  <c r="L34" i="24"/>
  <c r="K34" i="24"/>
  <c r="J34" i="24"/>
  <c r="I34" i="24"/>
  <c r="H34" i="24"/>
  <c r="G34" i="24"/>
  <c r="F34" i="24"/>
  <c r="E34" i="24"/>
  <c r="D34" i="24"/>
  <c r="C34" i="24"/>
  <c r="B34" i="24"/>
  <c r="O33" i="24"/>
  <c r="N33" i="24"/>
  <c r="M33" i="24"/>
  <c r="L33" i="24"/>
  <c r="K33" i="24"/>
  <c r="J33" i="24"/>
  <c r="I33" i="24"/>
  <c r="H33" i="24"/>
  <c r="G33" i="24"/>
  <c r="F33" i="24"/>
  <c r="E33" i="24"/>
  <c r="D33" i="24"/>
  <c r="C33" i="24"/>
  <c r="P51" i="31" l="1"/>
  <c r="P53" i="31"/>
  <c r="P55" i="31"/>
  <c r="P54" i="31"/>
  <c r="P52" i="31"/>
  <c r="P40" i="31"/>
  <c r="P38" i="31"/>
  <c r="P39" i="31"/>
  <c r="P37" i="31"/>
  <c r="P33" i="31"/>
  <c r="P36" i="31"/>
  <c r="P34" i="31"/>
  <c r="P35" i="31"/>
  <c r="P34" i="24"/>
  <c r="P36" i="24"/>
  <c r="P38" i="24"/>
  <c r="P40" i="24"/>
  <c r="P33" i="24"/>
  <c r="P37" i="24"/>
  <c r="P39" i="24"/>
  <c r="P35" i="24"/>
  <c r="B2" i="34"/>
  <c r="B2" i="33"/>
  <c r="B2" i="7"/>
  <c r="P52" i="24"/>
  <c r="P58" i="31" l="1"/>
  <c r="P57" i="31"/>
  <c r="P56" i="31"/>
  <c r="P58" i="24"/>
  <c r="P57" i="24"/>
  <c r="P56" i="24"/>
  <c r="P53" i="24"/>
  <c r="P54" i="24"/>
  <c r="P51" i="24"/>
  <c r="P55" i="24"/>
  <c r="P58" i="32"/>
  <c r="P40" i="32"/>
  <c r="P39" i="32"/>
  <c r="P57" i="32"/>
  <c r="P56" i="32"/>
  <c r="P38" i="32"/>
  <c r="P37" i="32"/>
  <c r="P55" i="32"/>
  <c r="P36" i="32"/>
  <c r="P54" i="32"/>
  <c r="P53" i="32"/>
  <c r="P35" i="32"/>
  <c r="P34" i="32"/>
  <c r="P52" i="32"/>
  <c r="P33" i="32"/>
  <c r="P51" i="32"/>
  <c r="P22" i="32" l="1"/>
  <c r="P21" i="32"/>
  <c r="P20" i="32"/>
  <c r="P19" i="32"/>
  <c r="P18" i="32"/>
  <c r="P17" i="32"/>
  <c r="P16" i="32"/>
  <c r="P15" i="32"/>
  <c r="P13" i="32"/>
  <c r="P12" i="32"/>
  <c r="P11" i="32"/>
  <c r="P10" i="32"/>
  <c r="P9" i="32"/>
  <c r="P8" i="32"/>
  <c r="P7" i="32"/>
  <c r="P6" i="32"/>
  <c r="P22" i="31"/>
  <c r="P21" i="31"/>
  <c r="P20" i="31"/>
  <c r="P19" i="31"/>
  <c r="P18" i="31"/>
  <c r="P17" i="31"/>
  <c r="P16" i="31"/>
  <c r="P15" i="31"/>
  <c r="P13" i="31"/>
  <c r="P12" i="31"/>
  <c r="P11" i="31"/>
  <c r="P10" i="31"/>
  <c r="P9" i="31"/>
  <c r="P8" i="31"/>
  <c r="P7" i="31"/>
  <c r="P6" i="31"/>
  <c r="P22" i="24" l="1"/>
  <c r="P21" i="24"/>
  <c r="P20" i="24"/>
  <c r="P19" i="24"/>
  <c r="P18" i="24"/>
  <c r="P17" i="24"/>
  <c r="P16" i="24"/>
  <c r="P15" i="24"/>
  <c r="P6" i="24"/>
  <c r="P8" i="24"/>
  <c r="P7" i="24"/>
  <c r="P12" i="24"/>
  <c r="P10" i="24"/>
  <c r="P9" i="24" l="1"/>
  <c r="P11" i="24"/>
  <c r="P13" i="24"/>
</calcChain>
</file>

<file path=xl/sharedStrings.xml><?xml version="1.0" encoding="utf-8"?>
<sst xmlns="http://schemas.openxmlformats.org/spreadsheetml/2006/main" count="304" uniqueCount="42">
  <si>
    <t>Hl. m. Praha</t>
  </si>
  <si>
    <t>Středočeský</t>
  </si>
  <si>
    <t>Jihočeský</t>
  </si>
  <si>
    <t>Plzeňský</t>
  </si>
  <si>
    <t xml:space="preserve">Karlovarský </t>
  </si>
  <si>
    <t xml:space="preserve">Ústecký  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</si>
  <si>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</si>
  <si>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</si>
  <si>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</si>
  <si>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</si>
  <si>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</si>
  <si>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</si>
  <si>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</si>
  <si>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</si>
  <si>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Porovnání krajských normativů mzdových prostředků a ostatních neinvestičních výdajů</t>
  </si>
  <si>
    <t>stanovených jednotlivými krajskými úřady pro krajské a obecní školství</t>
  </si>
  <si>
    <r>
      <t>N</t>
    </r>
    <r>
      <rPr>
        <b/>
        <sz val="9"/>
        <color indexed="8"/>
        <rFont val="Calibri"/>
        <family val="2"/>
        <charset val="238"/>
      </rPr>
      <t>p</t>
    </r>
  </si>
  <si>
    <r>
      <t>P</t>
    </r>
    <r>
      <rPr>
        <b/>
        <sz val="9"/>
        <color indexed="8"/>
        <rFont val="Calibri"/>
        <family val="2"/>
        <charset val="238"/>
      </rPr>
      <t>p v Kč</t>
    </r>
  </si>
  <si>
    <r>
      <t>N</t>
    </r>
    <r>
      <rPr>
        <b/>
        <sz val="9"/>
        <color indexed="8"/>
        <rFont val="Calibri"/>
        <family val="2"/>
        <charset val="238"/>
      </rPr>
      <t>o</t>
    </r>
  </si>
  <si>
    <r>
      <t>P</t>
    </r>
    <r>
      <rPr>
        <b/>
        <sz val="9"/>
        <color indexed="8"/>
        <rFont val="Calibri"/>
        <family val="2"/>
        <charset val="238"/>
      </rPr>
      <t>o v Kč</t>
    </r>
  </si>
  <si>
    <t>Průměr</t>
  </si>
  <si>
    <t>2019</t>
  </si>
  <si>
    <t>DOMOVY MLÁDEŽE</t>
  </si>
  <si>
    <t>pro 50 ubytovaných</t>
  </si>
  <si>
    <t>pro 100 ubytovaných</t>
  </si>
  <si>
    <t>pro 150 ubytovaných</t>
  </si>
  <si>
    <t>2020</t>
  </si>
  <si>
    <t>Meziroční změny 2020 oproti 2019 - v %</t>
  </si>
  <si>
    <t>Meziroční změny 2020 oproti 2019 - absolutně</t>
  </si>
  <si>
    <t>MP v Kč/ubyt.</t>
  </si>
  <si>
    <t>MPP v Kč/ubyt.</t>
  </si>
  <si>
    <t>MPN v Kč/ubyt.</t>
  </si>
  <si>
    <t>ONIV v Kč/ubyt.</t>
  </si>
  <si>
    <t>Ubytovaní studenti vyšších odborných škol</t>
  </si>
  <si>
    <t>pro 200 ubytovaných</t>
  </si>
  <si>
    <t>v letech 2019 - 2021</t>
  </si>
  <si>
    <t>Krajské normativy MP, MPP a MPN - domovy mládeže VOŠ v letech 2019 - 2021</t>
  </si>
  <si>
    <t>2021</t>
  </si>
  <si>
    <t>Č.j.: MSMT-10158/2021-1</t>
  </si>
  <si>
    <t>Meziroční změny 2021 oproti 2020 - v %</t>
  </si>
  <si>
    <t>Meziroční změny 2021 oproti 2020 - absolutně</t>
  </si>
  <si>
    <t>Příloha č.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</si>
</sst>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0.00_ ;[Red]\-0.00\ "/>
    <numFmt numFmtId="166" formatCode="0_ ;[Red]\-0\ "/>
  </numFmts>
  <fonts count="14" x14ac:knownFonts="1">
    <font>
      <sz val="11"/>
      <color theme="1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79">
    <xf numFmtId="0" fontId="0" fillId="0" borderId="0" xfId="0"/>
    <xf numFmtId="0" fontId="0" fillId="0" borderId="0" xfId="0" applyFont="1"/>
    <xf numFmtId="3" fontId="4" fillId="0" borderId="1" xfId="0" applyNumberFormat="1" applyFont="1" applyBorder="1" applyAlignment="1">
      <alignment wrapText="1"/>
    </xf>
    <xf numFmtId="3" fontId="4" fillId="0" borderId="1" xfId="0" applyNumberFormat="1" applyFont="1" applyBorder="1" applyAlignment="1"/>
    <xf numFmtId="2" fontId="2" fillId="0" borderId="0" xfId="0" applyNumberFormat="1" applyFont="1" applyBorder="1" applyAlignment="1">
      <alignment horizontal="center"/>
    </xf>
    <xf numFmtId="2" fontId="0" fillId="0" borderId="0" xfId="0" applyNumberFormat="1" applyFont="1"/>
    <xf numFmtId="0" fontId="7" fillId="0" borderId="0" xfId="0" applyFont="1" applyAlignment="1">
      <alignment horizontal="center" vertical="center"/>
    </xf>
    <xf numFmtId="0" fontId="0" fillId="0" borderId="0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3" fontId="12" fillId="0" borderId="4" xfId="0" applyNumberFormat="1" applyFont="1" applyFill="1" applyBorder="1" applyAlignment="1">
      <alignment vertical="center"/>
    </xf>
    <xf numFmtId="3" fontId="0" fillId="0" borderId="5" xfId="0" applyNumberFormat="1" applyFont="1" applyBorder="1"/>
    <xf numFmtId="3" fontId="0" fillId="0" borderId="6" xfId="0" applyNumberFormat="1" applyFont="1" applyBorder="1"/>
    <xf numFmtId="3" fontId="0" fillId="2" borderId="7" xfId="0" applyNumberFormat="1" applyFont="1" applyFill="1" applyBorder="1"/>
    <xf numFmtId="3" fontId="12" fillId="0" borderId="8" xfId="0" applyNumberFormat="1" applyFont="1" applyFill="1" applyBorder="1" applyAlignment="1">
      <alignment vertical="center"/>
    </xf>
    <xf numFmtId="3" fontId="0" fillId="0" borderId="1" xfId="0" applyNumberFormat="1" applyFont="1" applyBorder="1"/>
    <xf numFmtId="3" fontId="0" fillId="0" borderId="9" xfId="0" applyNumberFormat="1" applyFont="1" applyBorder="1"/>
    <xf numFmtId="3" fontId="0" fillId="2" borderId="10" xfId="0" applyNumberFormat="1" applyFont="1" applyFill="1" applyBorder="1"/>
    <xf numFmtId="4" fontId="12" fillId="0" borderId="8" xfId="0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/>
    <xf numFmtId="4" fontId="4" fillId="0" borderId="9" xfId="0" applyNumberFormat="1" applyFont="1" applyBorder="1" applyAlignment="1">
      <alignment wrapText="1"/>
    </xf>
    <xf numFmtId="4" fontId="4" fillId="2" borderId="10" xfId="0" applyNumberFormat="1" applyFont="1" applyFill="1" applyBorder="1" applyAlignment="1"/>
    <xf numFmtId="3" fontId="4" fillId="0" borderId="9" xfId="0" applyNumberFormat="1" applyFont="1" applyBorder="1" applyAlignment="1">
      <alignment wrapText="1"/>
    </xf>
    <xf numFmtId="3" fontId="4" fillId="2" borderId="10" xfId="0" applyNumberFormat="1" applyFont="1" applyFill="1" applyBorder="1" applyAlignment="1"/>
    <xf numFmtId="3" fontId="12" fillId="0" borderId="11" xfId="0" applyNumberFormat="1" applyFont="1" applyFill="1" applyBorder="1" applyAlignment="1">
      <alignment vertical="center"/>
    </xf>
    <xf numFmtId="3" fontId="4" fillId="0" borderId="12" xfId="0" applyNumberFormat="1" applyFont="1" applyBorder="1" applyAlignment="1">
      <alignment wrapText="1"/>
    </xf>
    <xf numFmtId="3" fontId="4" fillId="0" borderId="12" xfId="0" applyNumberFormat="1" applyFont="1" applyBorder="1" applyAlignment="1"/>
    <xf numFmtId="3" fontId="4" fillId="0" borderId="13" xfId="0" applyNumberFormat="1" applyFont="1" applyBorder="1" applyAlignment="1">
      <alignment wrapText="1"/>
    </xf>
    <xf numFmtId="3" fontId="4" fillId="2" borderId="14" xfId="0" applyNumberFormat="1" applyFont="1" applyFill="1" applyBorder="1" applyAlignment="1"/>
    <xf numFmtId="3" fontId="0" fillId="0" borderId="3" xfId="0" applyNumberFormat="1" applyFont="1" applyBorder="1"/>
    <xf numFmtId="3" fontId="0" fillId="0" borderId="15" xfId="0" applyNumberFormat="1" applyFont="1" applyBorder="1"/>
    <xf numFmtId="3" fontId="0" fillId="2" borderId="16" xfId="0" applyNumberFormat="1" applyFont="1" applyFill="1" applyBorder="1"/>
    <xf numFmtId="0" fontId="3" fillId="0" borderId="17" xfId="0" applyFont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textRotation="90" wrapText="1"/>
    </xf>
    <xf numFmtId="2" fontId="6" fillId="0" borderId="21" xfId="0" applyNumberFormat="1" applyFont="1" applyFill="1" applyBorder="1" applyAlignment="1">
      <alignment horizontal="center" vertical="center" textRotation="90" wrapText="1"/>
    </xf>
    <xf numFmtId="0" fontId="1" fillId="0" borderId="0" xfId="0" applyFont="1" applyAlignment="1"/>
    <xf numFmtId="164" fontId="0" fillId="0" borderId="5" xfId="0" applyNumberFormat="1" applyFont="1" applyBorder="1"/>
    <xf numFmtId="164" fontId="0" fillId="0" borderId="6" xfId="0" applyNumberFormat="1" applyFont="1" applyBorder="1"/>
    <xf numFmtId="164" fontId="0" fillId="0" borderId="3" xfId="0" applyNumberFormat="1" applyFont="1" applyBorder="1"/>
    <xf numFmtId="164" fontId="0" fillId="0" borderId="15" xfId="0" applyNumberFormat="1" applyFont="1" applyBorder="1"/>
    <xf numFmtId="164" fontId="0" fillId="0" borderId="1" xfId="0" applyNumberFormat="1" applyFont="1" applyBorder="1"/>
    <xf numFmtId="164" fontId="0" fillId="0" borderId="9" xfId="0" applyNumberFormat="1" applyFont="1" applyBorder="1"/>
    <xf numFmtId="165" fontId="4" fillId="2" borderId="24" xfId="0" applyNumberFormat="1" applyFont="1" applyFill="1" applyBorder="1" applyAlignment="1">
      <alignment horizontal="right"/>
    </xf>
    <xf numFmtId="165" fontId="0" fillId="0" borderId="1" xfId="0" applyNumberFormat="1" applyFont="1" applyFill="1" applyBorder="1" applyAlignment="1">
      <alignment horizontal="right"/>
    </xf>
    <xf numFmtId="165" fontId="0" fillId="0" borderId="9" xfId="0" applyNumberFormat="1" applyFont="1" applyFill="1" applyBorder="1" applyAlignment="1">
      <alignment horizontal="right"/>
    </xf>
    <xf numFmtId="165" fontId="0" fillId="2" borderId="22" xfId="0" applyNumberFormat="1" applyFont="1" applyFill="1" applyBorder="1" applyAlignment="1">
      <alignment horizontal="right"/>
    </xf>
    <xf numFmtId="165" fontId="0" fillId="2" borderId="23" xfId="0" applyNumberFormat="1" applyFont="1" applyFill="1" applyBorder="1" applyAlignment="1">
      <alignment horizontal="right"/>
    </xf>
    <xf numFmtId="165" fontId="0" fillId="2" borderId="24" xfId="0" applyNumberFormat="1" applyFont="1" applyFill="1" applyBorder="1" applyAlignment="1">
      <alignment horizontal="right"/>
    </xf>
    <xf numFmtId="165" fontId="4" fillId="2" borderId="25" xfId="0" applyNumberFormat="1" applyFont="1" applyFill="1" applyBorder="1" applyAlignment="1">
      <alignment horizontal="right"/>
    </xf>
    <xf numFmtId="165" fontId="0" fillId="0" borderId="5" xfId="0" applyNumberFormat="1" applyFont="1" applyFill="1" applyBorder="1" applyAlignment="1">
      <alignment horizontal="right"/>
    </xf>
    <xf numFmtId="165" fontId="0" fillId="0" borderId="6" xfId="0" applyNumberFormat="1" applyFont="1" applyFill="1" applyBorder="1" applyAlignment="1">
      <alignment horizontal="right"/>
    </xf>
    <xf numFmtId="165" fontId="0" fillId="0" borderId="12" xfId="0" applyNumberFormat="1" applyFont="1" applyFill="1" applyBorder="1" applyAlignment="1">
      <alignment horizontal="right"/>
    </xf>
    <xf numFmtId="165" fontId="0" fillId="0" borderId="13" xfId="0" applyNumberFormat="1" applyFont="1" applyFill="1" applyBorder="1" applyAlignment="1">
      <alignment horizontal="right"/>
    </xf>
    <xf numFmtId="166" fontId="0" fillId="2" borderId="22" xfId="0" applyNumberFormat="1" applyFont="1" applyFill="1" applyBorder="1" applyAlignment="1">
      <alignment horizontal="right"/>
    </xf>
    <xf numFmtId="166" fontId="0" fillId="2" borderId="23" xfId="0" applyNumberFormat="1" applyFont="1" applyFill="1" applyBorder="1" applyAlignment="1">
      <alignment horizontal="right"/>
    </xf>
    <xf numFmtId="166" fontId="0" fillId="2" borderId="24" xfId="0" applyNumberFormat="1" applyFont="1" applyFill="1" applyBorder="1" applyAlignment="1">
      <alignment horizontal="right"/>
    </xf>
    <xf numFmtId="166" fontId="4" fillId="2" borderId="24" xfId="0" applyNumberFormat="1" applyFont="1" applyFill="1" applyBorder="1" applyAlignment="1">
      <alignment horizontal="right"/>
    </xf>
    <xf numFmtId="166" fontId="4" fillId="2" borderId="25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49" fontId="0" fillId="0" borderId="0" xfId="0" applyNumberFormat="1" applyFont="1"/>
    <xf numFmtId="164" fontId="0" fillId="0" borderId="12" xfId="0" applyNumberFormat="1" applyFont="1" applyBorder="1"/>
    <xf numFmtId="164" fontId="0" fillId="0" borderId="13" xfId="0" applyNumberFormat="1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9" fontId="9" fillId="0" borderId="19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27" xfId="0" applyNumberFormat="1" applyFont="1" applyBorder="1" applyAlignment="1">
      <alignment horizontal="center" vertical="center"/>
    </xf>
    <xf numFmtId="49" fontId="9" fillId="0" borderId="26" xfId="0" applyNumberFormat="1" applyFont="1" applyBorder="1" applyAlignment="1">
      <alignment horizontal="center" vertical="center"/>
    </xf>
    <xf numFmtId="49" fontId="9" fillId="0" borderId="28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18" xfId="0" applyNumberFormat="1" applyFont="1" applyBorder="1" applyAlignment="1">
      <alignment horizontal="center" vertical="center"/>
    </xf>
  </cellXfs>
  <cellStyles count="3">
    <cellStyle name="Normální" xfId="0" builtinId="0"/>
    <cellStyle name="normální 2" xfId="1" xr:uid="{00000000-0005-0000-0000-000001000000}"/>
    <cellStyle name="Normální 2 2" xfId="2" xr:uid="{00000000-0005-0000-0000-000002000000}"/>
  </cellStyles>
  <dxfs count="0"/>
  <tableStyles count="0" defaultTableStyle="TableStyleMedium9" defaultPivotStyle="PivotStyleLight16"/>
  <colors>
    <mruColors>
      <color rgb="FF800000"/>
      <color rgb="FFFFFF00"/>
      <color rgb="FFFF99FF"/>
      <color rgb="FFFFCCFF"/>
      <color rgb="FFFFFFCC"/>
      <color rgb="FFFF0000"/>
      <color rgb="FF3399FF"/>
      <color rgb="FFFF9966"/>
      <color rgb="FFFF0066"/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1'!$A$5:$P$5</c:f>
              <c:strCache>
                <c:ptCount val="16"/>
                <c:pt idx="0">
                  <c:v>2019</c:v>
                </c:pt>
              </c:strCache>
            </c:strRef>
          </c:tx>
          <c:invertIfNegative val="0"/>
          <c:cat>
            <c:strRef>
              <c:f>'Tabulka č. 1'!$B$4:$O$4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1'!$B$6:$O$6</c:f>
              <c:numCache>
                <c:formatCode>#,##0</c:formatCode>
                <c:ptCount val="14"/>
                <c:pt idx="0">
                  <c:v>32009.534797942793</c:v>
                </c:pt>
                <c:pt idx="1">
                  <c:v>20865.042123893807</c:v>
                </c:pt>
                <c:pt idx="2">
                  <c:v>24862.058244166794</c:v>
                </c:pt>
                <c:pt idx="3">
                  <c:v>25314.07894736842</c:v>
                </c:pt>
                <c:pt idx="4">
                  <c:v>37673.563218390802</c:v>
                </c:pt>
                <c:pt idx="5">
                  <c:v>29044.472049689441</c:v>
                </c:pt>
                <c:pt idx="6">
                  <c:v>31870.780418456627</c:v>
                </c:pt>
                <c:pt idx="7">
                  <c:v>22651.148999258708</c:v>
                </c:pt>
                <c:pt idx="8">
                  <c:v>31979.015702344979</c:v>
                </c:pt>
                <c:pt idx="9">
                  <c:v>17337.822467032533</c:v>
                </c:pt>
                <c:pt idx="10">
                  <c:v>20320.773079662478</c:v>
                </c:pt>
                <c:pt idx="11">
                  <c:v>19191.794201982848</c:v>
                </c:pt>
                <c:pt idx="12">
                  <c:v>34257.022630948923</c:v>
                </c:pt>
                <c:pt idx="13">
                  <c:v>22611.027386764159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B2-46FA-B405-A413724BCB1D}"/>
            </c:ext>
          </c:extLst>
        </c:ser>
        <c:ser>
          <c:idx val="1"/>
          <c:order val="1"/>
          <c:tx>
            <c:strRef>
              <c:f>'Tabulka č. 1'!$A$14:$P$14</c:f>
              <c:strCache>
                <c:ptCount val="16"/>
                <c:pt idx="0">
                  <c:v>2020</c:v>
                </c:pt>
              </c:strCache>
            </c:strRef>
          </c:tx>
          <c:invertIfNegative val="0"/>
          <c:cat>
            <c:strRef>
              <c:f>'Tabulka č. 1'!$B$4:$O$4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1'!$B$15:$O$15</c:f>
              <c:numCache>
                <c:formatCode>#,##0</c:formatCode>
                <c:ptCount val="14"/>
                <c:pt idx="0">
                  <c:v>34345.56096026607</c:v>
                </c:pt>
                <c:pt idx="1">
                  <c:v>23857.488000000001</c:v>
                </c:pt>
                <c:pt idx="2">
                  <c:v>43760.667523686934</c:v>
                </c:pt>
                <c:pt idx="3">
                  <c:v>26457.568421052631</c:v>
                </c:pt>
                <c:pt idx="4">
                  <c:v>44180</c:v>
                </c:pt>
                <c:pt idx="5">
                  <c:v>29569.799282955864</c:v>
                </c:pt>
                <c:pt idx="6">
                  <c:v>38661.406245882674</c:v>
                </c:pt>
                <c:pt idx="7">
                  <c:v>25049.700227275131</c:v>
                </c:pt>
                <c:pt idx="8">
                  <c:v>18957.626096004551</c:v>
                </c:pt>
                <c:pt idx="9">
                  <c:v>16836.188065099457</c:v>
                </c:pt>
                <c:pt idx="10">
                  <c:v>22859.790418564826</c:v>
                </c:pt>
                <c:pt idx="11">
                  <c:v>19783.329574861367</c:v>
                </c:pt>
                <c:pt idx="12">
                  <c:v>37934.812199406551</c:v>
                </c:pt>
                <c:pt idx="13">
                  <c:v>22987.798587001293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B2-46FA-B405-A413724BCB1D}"/>
            </c:ext>
          </c:extLst>
        </c:ser>
        <c:ser>
          <c:idx val="2"/>
          <c:order val="2"/>
          <c:tx>
            <c:strRef>
              <c:f>'Tabulka č. 1'!$A$23:$P$23</c:f>
              <c:strCache>
                <c:ptCount val="16"/>
                <c:pt idx="0">
                  <c:v>2021</c:v>
                </c:pt>
              </c:strCache>
            </c:strRef>
          </c:tx>
          <c:invertIfNegative val="0"/>
          <c:val>
            <c:numRef>
              <c:f>'Tabulka č. 1'!$B$24:$O$24</c:f>
              <c:numCache>
                <c:formatCode>#,##0</c:formatCode>
                <c:ptCount val="14"/>
                <c:pt idx="0">
                  <c:v>40918.588074572399</c:v>
                </c:pt>
                <c:pt idx="1">
                  <c:v>25418.279469164714</c:v>
                </c:pt>
                <c:pt idx="2">
                  <c:v>26620.75695806845</c:v>
                </c:pt>
                <c:pt idx="3">
                  <c:v>28724.226315789474</c:v>
                </c:pt>
                <c:pt idx="4">
                  <c:v>46899.512195121948</c:v>
                </c:pt>
                <c:pt idx="5">
                  <c:v>31864.715198395312</c:v>
                </c:pt>
                <c:pt idx="6">
                  <c:v>41032.297514674312</c:v>
                </c:pt>
                <c:pt idx="7">
                  <c:v>27618.598646559731</c:v>
                </c:pt>
                <c:pt idx="8">
                  <c:v>21199.225924950493</c:v>
                </c:pt>
                <c:pt idx="9">
                  <c:v>18451.52420765812</c:v>
                </c:pt>
                <c:pt idx="10">
                  <c:v>23943.600399835588</c:v>
                </c:pt>
                <c:pt idx="11">
                  <c:v>21515.221626617375</c:v>
                </c:pt>
                <c:pt idx="12">
                  <c:v>41269.427574057547</c:v>
                </c:pt>
                <c:pt idx="13">
                  <c:v>24677.120298436661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B2-46FA-B405-A413724BC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002128"/>
        <c:axId val="223002520"/>
      </c:barChart>
      <c:catAx>
        <c:axId val="223002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3741991286190973"/>
              <c:y val="0.9305107551211271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3002520"/>
        <c:crosses val="autoZero"/>
        <c:auto val="1"/>
        <c:lblAlgn val="ctr"/>
        <c:lblOffset val="100"/>
        <c:noMultiLvlLbl val="0"/>
      </c:catAx>
      <c:valAx>
        <c:axId val="223002520"/>
        <c:scaling>
          <c:orientation val="minMax"/>
          <c:max val="48000"/>
          <c:min val="1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 v Kč/ubytovaného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3002128"/>
        <c:crosses val="autoZero"/>
        <c:crossBetween val="between"/>
        <c:majorUnit val="20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3'!$A$5:$P$5</c:f>
              <c:strCache>
                <c:ptCount val="16"/>
                <c:pt idx="0">
                  <c:v>2019</c:v>
                </c:pt>
              </c:strCache>
            </c:strRef>
          </c:tx>
          <c:invertIfNegative val="0"/>
          <c:cat>
            <c:strRef>
              <c:f>'Tabulka č. 3'!$B$4:$O$4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3'!$B$6:$O$6</c:f>
              <c:numCache>
                <c:formatCode>#,##0</c:formatCode>
                <c:ptCount val="14"/>
                <c:pt idx="0">
                  <c:v>24120.462167438178</c:v>
                </c:pt>
                <c:pt idx="1">
                  <c:v>16982.349710100701</c:v>
                </c:pt>
                <c:pt idx="2">
                  <c:v>17020.964087718276</c:v>
                </c:pt>
                <c:pt idx="3">
                  <c:v>24363.391719745221</c:v>
                </c:pt>
                <c:pt idx="4">
                  <c:v>37673.563218390802</c:v>
                </c:pt>
                <c:pt idx="5">
                  <c:v>27763.13899289371</c:v>
                </c:pt>
                <c:pt idx="6">
                  <c:v>24273.023310599216</c:v>
                </c:pt>
                <c:pt idx="7">
                  <c:v>18391.425335014639</c:v>
                </c:pt>
                <c:pt idx="8">
                  <c:v>23793.196398252887</c:v>
                </c:pt>
                <c:pt idx="9">
                  <c:v>13938.35127032749</c:v>
                </c:pt>
                <c:pt idx="10">
                  <c:v>15704.776231780448</c:v>
                </c:pt>
                <c:pt idx="11">
                  <c:v>15078.010420300427</c:v>
                </c:pt>
                <c:pt idx="12">
                  <c:v>24635.270676993157</c:v>
                </c:pt>
                <c:pt idx="13">
                  <c:v>21123.029079527594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61-44E3-ABCE-A2A1C8F37568}"/>
            </c:ext>
          </c:extLst>
        </c:ser>
        <c:ser>
          <c:idx val="1"/>
          <c:order val="1"/>
          <c:tx>
            <c:strRef>
              <c:f>'Tabulka č. 3'!$A$14:$P$14</c:f>
              <c:strCache>
                <c:ptCount val="16"/>
                <c:pt idx="0">
                  <c:v>2020</c:v>
                </c:pt>
              </c:strCache>
            </c:strRef>
          </c:tx>
          <c:invertIfNegative val="0"/>
          <c:cat>
            <c:strRef>
              <c:f>'Tabulka č. 3'!$B$4:$O$4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3'!$B$15:$O$15</c:f>
              <c:numCache>
                <c:formatCode>#,##0</c:formatCode>
                <c:ptCount val="14"/>
                <c:pt idx="0">
                  <c:v>25668.461543567078</c:v>
                </c:pt>
                <c:pt idx="1">
                  <c:v>19528.510344827588</c:v>
                </c:pt>
                <c:pt idx="2">
                  <c:v>28272.978617723697</c:v>
                </c:pt>
                <c:pt idx="3">
                  <c:v>25428.401273885349</c:v>
                </c:pt>
                <c:pt idx="4">
                  <c:v>44180</c:v>
                </c:pt>
                <c:pt idx="5">
                  <c:v>24325.498910345763</c:v>
                </c:pt>
                <c:pt idx="6">
                  <c:v>28834.429323228596</c:v>
                </c:pt>
                <c:pt idx="7">
                  <c:v>20321.350156763452</c:v>
                </c:pt>
                <c:pt idx="8">
                  <c:v>16393.682862167567</c:v>
                </c:pt>
                <c:pt idx="9">
                  <c:v>13383.137914433355</c:v>
                </c:pt>
                <c:pt idx="10">
                  <c:v>17781.080223009085</c:v>
                </c:pt>
                <c:pt idx="11">
                  <c:v>15451.924500945577</c:v>
                </c:pt>
                <c:pt idx="12">
                  <c:v>27302.017477039855</c:v>
                </c:pt>
                <c:pt idx="13">
                  <c:v>21441.978329753983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61-44E3-ABCE-A2A1C8F37568}"/>
            </c:ext>
          </c:extLst>
        </c:ser>
        <c:ser>
          <c:idx val="2"/>
          <c:order val="2"/>
          <c:tx>
            <c:strRef>
              <c:f>'Tabulka č. 3'!$A$23:$P$23</c:f>
              <c:strCache>
                <c:ptCount val="16"/>
                <c:pt idx="0">
                  <c:v>2021</c:v>
                </c:pt>
              </c:strCache>
            </c:strRef>
          </c:tx>
          <c:invertIfNegative val="0"/>
          <c:val>
            <c:numRef>
              <c:f>'Tabulka č. 3'!$B$24:$O$24</c:f>
              <c:numCache>
                <c:formatCode>#,##0</c:formatCode>
                <c:ptCount val="14"/>
                <c:pt idx="0">
                  <c:v>40918.588074572399</c:v>
                </c:pt>
                <c:pt idx="1">
                  <c:v>20805.161076853663</c:v>
                </c:pt>
                <c:pt idx="2">
                  <c:v>18321.078804162174</c:v>
                </c:pt>
                <c:pt idx="3">
                  <c:v>27623.437799043062</c:v>
                </c:pt>
                <c:pt idx="4">
                  <c:v>46899.512195121948</c:v>
                </c:pt>
                <c:pt idx="5">
                  <c:v>26148.476097135528</c:v>
                </c:pt>
                <c:pt idx="6">
                  <c:v>31489.035225843392</c:v>
                </c:pt>
                <c:pt idx="7">
                  <c:v>22318.481592817479</c:v>
                </c:pt>
                <c:pt idx="8">
                  <c:v>18364.215472602893</c:v>
                </c:pt>
                <c:pt idx="9">
                  <c:v>14692.479513995246</c:v>
                </c:pt>
                <c:pt idx="10">
                  <c:v>18676.436203087618</c:v>
                </c:pt>
                <c:pt idx="11">
                  <c:v>16852.66910016978</c:v>
                </c:pt>
                <c:pt idx="12">
                  <c:v>29911.500926902561</c:v>
                </c:pt>
                <c:pt idx="13">
                  <c:v>23039.091268639211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61-44E3-ABCE-A2A1C8F37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845376"/>
        <c:axId val="226845768"/>
      </c:barChart>
      <c:catAx>
        <c:axId val="226845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465434067926824"/>
              <c:y val="0.93561931195382186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6845768"/>
        <c:crosses val="autoZero"/>
        <c:auto val="1"/>
        <c:lblAlgn val="ctr"/>
        <c:lblOffset val="100"/>
        <c:noMultiLvlLbl val="0"/>
      </c:catAx>
      <c:valAx>
        <c:axId val="226845768"/>
        <c:scaling>
          <c:orientation val="minMax"/>
          <c:max val="48000"/>
          <c:min val="1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 v Kč/ubytovaného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6845376"/>
        <c:crosses val="autoZero"/>
        <c:crossBetween val="between"/>
        <c:majorUnit val="20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3'!$A$5:$P$5</c:f>
              <c:strCache>
                <c:ptCount val="16"/>
                <c:pt idx="0">
                  <c:v>2019</c:v>
                </c:pt>
              </c:strCache>
            </c:strRef>
          </c:tx>
          <c:invertIfNegative val="0"/>
          <c:cat>
            <c:strRef>
              <c:f>'Tabulka č. 3'!$B$4:$O$4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3'!$B$7:$O$7</c:f>
              <c:numCache>
                <c:formatCode>#,##0</c:formatCode>
                <c:ptCount val="14"/>
                <c:pt idx="0">
                  <c:v>14118.176453152464</c:v>
                </c:pt>
                <c:pt idx="1">
                  <c:v>9904.8275862068967</c:v>
                </c:pt>
                <c:pt idx="2">
                  <c:v>10419.242015658758</c:v>
                </c:pt>
                <c:pt idx="3">
                  <c:v>16480.891719745221</c:v>
                </c:pt>
                <c:pt idx="4">
                  <c:v>21866.666666666668</c:v>
                </c:pt>
                <c:pt idx="5">
                  <c:v>21267.486818980666</c:v>
                </c:pt>
                <c:pt idx="6">
                  <c:v>18349.962044570311</c:v>
                </c:pt>
                <c:pt idx="7">
                  <c:v>10013.960546282246</c:v>
                </c:pt>
                <c:pt idx="8">
                  <c:v>17554.540936068013</c:v>
                </c:pt>
                <c:pt idx="9">
                  <c:v>7292.6971349891437</c:v>
                </c:pt>
                <c:pt idx="10">
                  <c:v>8173.4669338677359</c:v>
                </c:pt>
                <c:pt idx="11">
                  <c:v>8818.0900109769482</c:v>
                </c:pt>
                <c:pt idx="12">
                  <c:v>18236.079925548071</c:v>
                </c:pt>
                <c:pt idx="13">
                  <c:v>12262.589928057554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94-470F-BC4F-203446EAF53C}"/>
            </c:ext>
          </c:extLst>
        </c:ser>
        <c:ser>
          <c:idx val="1"/>
          <c:order val="1"/>
          <c:tx>
            <c:strRef>
              <c:f>'Tabulka č. 3'!$A$14:$P$14</c:f>
              <c:strCache>
                <c:ptCount val="16"/>
                <c:pt idx="0">
                  <c:v>2020</c:v>
                </c:pt>
              </c:strCache>
            </c:strRef>
          </c:tx>
          <c:invertIfNegative val="0"/>
          <c:cat>
            <c:strRef>
              <c:f>'Tabulka č. 3'!$B$4:$O$4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3'!$B$16:$O$16</c:f>
              <c:numCache>
                <c:formatCode>#,##0</c:formatCode>
                <c:ptCount val="14"/>
                <c:pt idx="0">
                  <c:v>15528.41840913142</c:v>
                </c:pt>
                <c:pt idx="1">
                  <c:v>11043.310344827587</c:v>
                </c:pt>
                <c:pt idx="2">
                  <c:v>22577.950993414303</c:v>
                </c:pt>
                <c:pt idx="3">
                  <c:v>17841.401273885349</c:v>
                </c:pt>
                <c:pt idx="4">
                  <c:v>29600</c:v>
                </c:pt>
                <c:pt idx="5">
                  <c:v>17000.434971726838</c:v>
                </c:pt>
                <c:pt idx="6">
                  <c:v>21639.232905561184</c:v>
                </c:pt>
                <c:pt idx="7">
                  <c:v>11115.629742033385</c:v>
                </c:pt>
                <c:pt idx="8">
                  <c:v>8717.2973199988919</c:v>
                </c:pt>
                <c:pt idx="9">
                  <c:v>7407.7093430047826</c:v>
                </c:pt>
                <c:pt idx="10">
                  <c:v>8992.7855711422853</c:v>
                </c:pt>
                <c:pt idx="11">
                  <c:v>9292.6245009455761</c:v>
                </c:pt>
                <c:pt idx="12">
                  <c:v>20152.306494380897</c:v>
                </c:pt>
                <c:pt idx="13">
                  <c:v>12754.56290350229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94-470F-BC4F-203446EAF53C}"/>
            </c:ext>
          </c:extLst>
        </c:ser>
        <c:ser>
          <c:idx val="2"/>
          <c:order val="2"/>
          <c:tx>
            <c:strRef>
              <c:f>'Tabulka č. 3'!$A$23:$P$23</c:f>
              <c:strCache>
                <c:ptCount val="16"/>
                <c:pt idx="0">
                  <c:v>2021</c:v>
                </c:pt>
              </c:strCache>
            </c:strRef>
          </c:tx>
          <c:invertIfNegative val="0"/>
          <c:val>
            <c:numRef>
              <c:f>'Tabulka č. 3'!$B$25:$O$25</c:f>
              <c:numCache>
                <c:formatCode>#,##0</c:formatCode>
                <c:ptCount val="14"/>
                <c:pt idx="0">
                  <c:v>30242.81524926686</c:v>
                </c:pt>
                <c:pt idx="1">
                  <c:v>12009.35779816514</c:v>
                </c:pt>
                <c:pt idx="2">
                  <c:v>12398.250074880407</c:v>
                </c:pt>
                <c:pt idx="3">
                  <c:v>19656.937799043062</c:v>
                </c:pt>
                <c:pt idx="4">
                  <c:v>31680</c:v>
                </c:pt>
                <c:pt idx="5">
                  <c:v>18530.317529360593</c:v>
                </c:pt>
                <c:pt idx="6">
                  <c:v>24348.924279504074</c:v>
                </c:pt>
                <c:pt idx="7">
                  <c:v>12762.608252674478</c:v>
                </c:pt>
                <c:pt idx="8">
                  <c:v>9638.9142677836171</c:v>
                </c:pt>
                <c:pt idx="9">
                  <c:v>8320.7593973771691</c:v>
                </c:pt>
                <c:pt idx="10">
                  <c:v>9625.7802999594642</c:v>
                </c:pt>
                <c:pt idx="11">
                  <c:v>10323.76910016978</c:v>
                </c:pt>
                <c:pt idx="12">
                  <c:v>22212.078961584641</c:v>
                </c:pt>
                <c:pt idx="13">
                  <c:v>13945.721850506599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94-470F-BC4F-203446EAF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846552"/>
        <c:axId val="226846944"/>
      </c:barChart>
      <c:catAx>
        <c:axId val="226846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45240004823444"/>
              <c:y val="0.93561931195382186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6846944"/>
        <c:crosses val="autoZero"/>
        <c:auto val="1"/>
        <c:lblAlgn val="ctr"/>
        <c:lblOffset val="100"/>
        <c:noMultiLvlLbl val="0"/>
      </c:catAx>
      <c:valAx>
        <c:axId val="226846944"/>
        <c:scaling>
          <c:orientation val="minMax"/>
          <c:max val="34000"/>
          <c:min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P</a:t>
                </a:r>
                <a:r>
                  <a:rPr lang="en-US"/>
                  <a:t> v Kč/ubytovaného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6846552"/>
        <c:crosses val="autoZero"/>
        <c:crossBetween val="between"/>
        <c:majorUnit val="20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3'!$A$5:$P$5</c:f>
              <c:strCache>
                <c:ptCount val="16"/>
                <c:pt idx="0">
                  <c:v>2019</c:v>
                </c:pt>
              </c:strCache>
            </c:strRef>
          </c:tx>
          <c:invertIfNegative val="0"/>
          <c:cat>
            <c:strRef>
              <c:f>'Tabulka č. 3'!$B$4:$O$4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3'!$B$8:$O$8</c:f>
              <c:numCache>
                <c:formatCode>#,##0</c:formatCode>
                <c:ptCount val="14"/>
                <c:pt idx="0">
                  <c:v>10002.285714285714</c:v>
                </c:pt>
                <c:pt idx="1">
                  <c:v>7077.5221238938057</c:v>
                </c:pt>
                <c:pt idx="2">
                  <c:v>6601.7220720595196</c:v>
                </c:pt>
                <c:pt idx="3">
                  <c:v>7882.5</c:v>
                </c:pt>
                <c:pt idx="4">
                  <c:v>15806.896551724138</c:v>
                </c:pt>
                <c:pt idx="5">
                  <c:v>6495.652173913043</c:v>
                </c:pt>
                <c:pt idx="6">
                  <c:v>5923.0612660289025</c:v>
                </c:pt>
                <c:pt idx="7">
                  <c:v>8377.4647887323936</c:v>
                </c:pt>
                <c:pt idx="8">
                  <c:v>6238.6554621848736</c:v>
                </c:pt>
                <c:pt idx="9">
                  <c:v>6645.6541353383454</c:v>
                </c:pt>
                <c:pt idx="10">
                  <c:v>7531.3092979127132</c:v>
                </c:pt>
                <c:pt idx="11">
                  <c:v>6259.9204093234794</c:v>
                </c:pt>
                <c:pt idx="12">
                  <c:v>6399.1907514450868</c:v>
                </c:pt>
                <c:pt idx="13">
                  <c:v>8860.4391514700401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87-4013-95B7-759FAB51A58D}"/>
            </c:ext>
          </c:extLst>
        </c:ser>
        <c:ser>
          <c:idx val="1"/>
          <c:order val="1"/>
          <c:tx>
            <c:strRef>
              <c:f>'Tabulka č. 3'!$A$14:$P$14</c:f>
              <c:strCache>
                <c:ptCount val="16"/>
                <c:pt idx="0">
                  <c:v>2020</c:v>
                </c:pt>
              </c:strCache>
            </c:strRef>
          </c:tx>
          <c:invertIfNegative val="0"/>
          <c:cat>
            <c:strRef>
              <c:f>'Tabulka č. 3'!$B$4:$O$4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3'!$B$17:$O$17</c:f>
              <c:numCache>
                <c:formatCode>#,##0</c:formatCode>
                <c:ptCount val="14"/>
                <c:pt idx="0">
                  <c:v>10140.043134435658</c:v>
                </c:pt>
                <c:pt idx="1">
                  <c:v>8485.2000000000007</c:v>
                </c:pt>
                <c:pt idx="2">
                  <c:v>5695.0276243093922</c:v>
                </c:pt>
                <c:pt idx="3">
                  <c:v>7587</c:v>
                </c:pt>
                <c:pt idx="4">
                  <c:v>14580</c:v>
                </c:pt>
                <c:pt idx="5">
                  <c:v>7325.0639386189259</c:v>
                </c:pt>
                <c:pt idx="6">
                  <c:v>7195.1964176674119</c:v>
                </c:pt>
                <c:pt idx="7">
                  <c:v>9205.720414730069</c:v>
                </c:pt>
                <c:pt idx="8">
                  <c:v>7676.385542168674</c:v>
                </c:pt>
                <c:pt idx="9">
                  <c:v>5975.4285714285716</c:v>
                </c:pt>
                <c:pt idx="10">
                  <c:v>8788.2946518668014</c:v>
                </c:pt>
                <c:pt idx="11">
                  <c:v>6159.3</c:v>
                </c:pt>
                <c:pt idx="12">
                  <c:v>7149.7109826589594</c:v>
                </c:pt>
                <c:pt idx="13">
                  <c:v>8687.4154262516913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87-4013-95B7-759FAB51A58D}"/>
            </c:ext>
          </c:extLst>
        </c:ser>
        <c:ser>
          <c:idx val="2"/>
          <c:order val="2"/>
          <c:tx>
            <c:strRef>
              <c:f>'Tabulka č. 3'!$A$23:$P$23</c:f>
              <c:strCache>
                <c:ptCount val="16"/>
                <c:pt idx="0">
                  <c:v>2021</c:v>
                </c:pt>
              </c:strCache>
            </c:strRef>
          </c:tx>
          <c:invertIfNegative val="0"/>
          <c:val>
            <c:numRef>
              <c:f>'Tabulka č. 3'!$B$26:$O$26</c:f>
              <c:numCache>
                <c:formatCode>#,##0</c:formatCode>
                <c:ptCount val="14"/>
                <c:pt idx="0">
                  <c:v>10675.772825305536</c:v>
                </c:pt>
                <c:pt idx="1">
                  <c:v>8795.8032786885251</c:v>
                </c:pt>
                <c:pt idx="2">
                  <c:v>5922.8287292817677</c:v>
                </c:pt>
                <c:pt idx="3">
                  <c:v>7966.5</c:v>
                </c:pt>
                <c:pt idx="4">
                  <c:v>15219.512195121952</c:v>
                </c:pt>
                <c:pt idx="5">
                  <c:v>7618.1585677749354</c:v>
                </c:pt>
                <c:pt idx="6">
                  <c:v>7140.1109463393186</c:v>
                </c:pt>
                <c:pt idx="7">
                  <c:v>9555.8733401430036</c:v>
                </c:pt>
                <c:pt idx="8">
                  <c:v>8725.3012048192759</c:v>
                </c:pt>
                <c:pt idx="9">
                  <c:v>6371.7201166180766</c:v>
                </c:pt>
                <c:pt idx="10">
                  <c:v>9050.655903128154</c:v>
                </c:pt>
                <c:pt idx="11">
                  <c:v>6528.9</c:v>
                </c:pt>
                <c:pt idx="12">
                  <c:v>7699.4219653179189</c:v>
                </c:pt>
                <c:pt idx="13">
                  <c:v>9093.3694181326118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87-4013-95B7-759FAB51A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847728"/>
        <c:axId val="226848120"/>
      </c:barChart>
      <c:catAx>
        <c:axId val="226847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49756128699351"/>
              <c:y val="0.933065033537474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6848120"/>
        <c:crosses val="autoZero"/>
        <c:auto val="1"/>
        <c:lblAlgn val="ctr"/>
        <c:lblOffset val="100"/>
        <c:noMultiLvlLbl val="0"/>
      </c:catAx>
      <c:valAx>
        <c:axId val="226848120"/>
        <c:scaling>
          <c:orientation val="minMax"/>
          <c:max val="16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N</a:t>
                </a:r>
                <a:r>
                  <a:rPr lang="en-US"/>
                  <a:t> v Kč/ubytovaného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6847728"/>
        <c:crosses val="autoZero"/>
        <c:crossBetween val="between"/>
        <c:majorUnit val="10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1'!$A$5:$P$5</c:f>
              <c:strCache>
                <c:ptCount val="16"/>
                <c:pt idx="0">
                  <c:v>2019</c:v>
                </c:pt>
              </c:strCache>
            </c:strRef>
          </c:tx>
          <c:invertIfNegative val="0"/>
          <c:cat>
            <c:strRef>
              <c:f>'Tabulka č. 1'!$B$4:$O$4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1'!$B$7:$O$7</c:f>
              <c:numCache>
                <c:formatCode>#,##0</c:formatCode>
                <c:ptCount val="14"/>
                <c:pt idx="0">
                  <c:v>22007.24908365708</c:v>
                </c:pt>
                <c:pt idx="1">
                  <c:v>13787.52</c:v>
                </c:pt>
                <c:pt idx="2">
                  <c:v>18260.336172107272</c:v>
                </c:pt>
                <c:pt idx="3">
                  <c:v>17431.57894736842</c:v>
                </c:pt>
                <c:pt idx="4">
                  <c:v>21866.666666666668</c:v>
                </c:pt>
                <c:pt idx="5">
                  <c:v>22548.819875776397</c:v>
                </c:pt>
                <c:pt idx="6">
                  <c:v>25947.719152427722</c:v>
                </c:pt>
                <c:pt idx="7">
                  <c:v>14273.684210526317</c:v>
                </c:pt>
                <c:pt idx="8">
                  <c:v>25740.360240160106</c:v>
                </c:pt>
                <c:pt idx="9">
                  <c:v>10692.168331694187</c:v>
                </c:pt>
                <c:pt idx="10">
                  <c:v>12789.463781749764</c:v>
                </c:pt>
                <c:pt idx="11">
                  <c:v>12931.873792659369</c:v>
                </c:pt>
                <c:pt idx="12">
                  <c:v>27857.831879503832</c:v>
                </c:pt>
                <c:pt idx="13">
                  <c:v>13750.588235294117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4F-48D1-ADD8-D99C820815FC}"/>
            </c:ext>
          </c:extLst>
        </c:ser>
        <c:ser>
          <c:idx val="1"/>
          <c:order val="1"/>
          <c:tx>
            <c:strRef>
              <c:f>'Tabulka č. 1'!$A$14:$P$14</c:f>
              <c:strCache>
                <c:ptCount val="16"/>
                <c:pt idx="0">
                  <c:v>2020</c:v>
                </c:pt>
              </c:strCache>
            </c:strRef>
          </c:tx>
          <c:invertIfNegative val="0"/>
          <c:cat>
            <c:strRef>
              <c:f>'Tabulka č. 1'!$B$4:$O$4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1'!$B$16:$O$16</c:f>
              <c:numCache>
                <c:formatCode>#,##0</c:formatCode>
                <c:ptCount val="14"/>
                <c:pt idx="0">
                  <c:v>24205.517825830415</c:v>
                </c:pt>
                <c:pt idx="1">
                  <c:v>15372.288</c:v>
                </c:pt>
                <c:pt idx="2">
                  <c:v>38065.639899377544</c:v>
                </c:pt>
                <c:pt idx="3">
                  <c:v>18870.568421052631</c:v>
                </c:pt>
                <c:pt idx="4">
                  <c:v>29600</c:v>
                </c:pt>
                <c:pt idx="5">
                  <c:v>22244.735344336939</c:v>
                </c:pt>
                <c:pt idx="6">
                  <c:v>31466.209828215262</c:v>
                </c:pt>
                <c:pt idx="7">
                  <c:v>15843.979812545062</c:v>
                </c:pt>
                <c:pt idx="8">
                  <c:v>11281.240553835876</c:v>
                </c:pt>
                <c:pt idx="9">
                  <c:v>10860.759493670885</c:v>
                </c:pt>
                <c:pt idx="10">
                  <c:v>14071.495766698024</c:v>
                </c:pt>
                <c:pt idx="11">
                  <c:v>13624.029574861368</c:v>
                </c:pt>
                <c:pt idx="12">
                  <c:v>30785.101216747593</c:v>
                </c:pt>
                <c:pt idx="13">
                  <c:v>14300.383160749599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4F-48D1-ADD8-D99C820815FC}"/>
            </c:ext>
          </c:extLst>
        </c:ser>
        <c:ser>
          <c:idx val="2"/>
          <c:order val="2"/>
          <c:tx>
            <c:strRef>
              <c:f>'Tabulka č. 1'!$A$23:$P$23</c:f>
              <c:strCache>
                <c:ptCount val="16"/>
                <c:pt idx="0">
                  <c:v>2021</c:v>
                </c:pt>
              </c:strCache>
            </c:strRef>
          </c:tx>
          <c:invertIfNegative val="0"/>
          <c:val>
            <c:numRef>
              <c:f>'Tabulka č. 1'!$B$25:$O$25</c:f>
              <c:numCache>
                <c:formatCode>#,##0</c:formatCode>
                <c:ptCount val="14"/>
                <c:pt idx="0">
                  <c:v>30242.81524926686</c:v>
                </c:pt>
                <c:pt idx="1">
                  <c:v>16622.476190476191</c:v>
                </c:pt>
                <c:pt idx="2">
                  <c:v>20697.928228786684</c:v>
                </c:pt>
                <c:pt idx="3">
                  <c:v>20757.726315789474</c:v>
                </c:pt>
                <c:pt idx="4">
                  <c:v>31680</c:v>
                </c:pt>
                <c:pt idx="5">
                  <c:v>24246.556630620376</c:v>
                </c:pt>
                <c:pt idx="6">
                  <c:v>33892.186568334997</c:v>
                </c:pt>
                <c:pt idx="7">
                  <c:v>18062.725306416727</c:v>
                </c:pt>
                <c:pt idx="8">
                  <c:v>12473.924720131219</c:v>
                </c:pt>
                <c:pt idx="9">
                  <c:v>12079.804091040045</c:v>
                </c:pt>
                <c:pt idx="10">
                  <c:v>14892.944496707432</c:v>
                </c:pt>
                <c:pt idx="11">
                  <c:v>14986.321626617375</c:v>
                </c:pt>
                <c:pt idx="12">
                  <c:v>33570.00560873963</c:v>
                </c:pt>
                <c:pt idx="13">
                  <c:v>15583.750880304051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4F-48D1-ADD8-D99C82081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003304"/>
        <c:axId val="223003696"/>
      </c:barChart>
      <c:catAx>
        <c:axId val="223003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3350979954485164"/>
              <c:y val="0.93561931195382186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3003696"/>
        <c:crosses val="autoZero"/>
        <c:auto val="1"/>
        <c:lblAlgn val="ctr"/>
        <c:lblOffset val="100"/>
        <c:noMultiLvlLbl val="0"/>
      </c:catAx>
      <c:valAx>
        <c:axId val="223003696"/>
        <c:scaling>
          <c:orientation val="minMax"/>
          <c:max val="40000"/>
          <c:min val="6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P</a:t>
                </a:r>
                <a:r>
                  <a:rPr lang="en-US"/>
                  <a:t> v Kč/ubytovaného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3003304"/>
        <c:crosses val="autoZero"/>
        <c:crossBetween val="between"/>
        <c:majorUnit val="20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1'!$A$5:$P$5</c:f>
              <c:strCache>
                <c:ptCount val="16"/>
                <c:pt idx="0">
                  <c:v>2019</c:v>
                </c:pt>
              </c:strCache>
            </c:strRef>
          </c:tx>
          <c:invertIfNegative val="0"/>
          <c:cat>
            <c:strRef>
              <c:f>'Tabulka č. 1'!$B$4:$O$4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1'!$B$8:$O$8</c:f>
              <c:numCache>
                <c:formatCode>#,##0</c:formatCode>
                <c:ptCount val="14"/>
                <c:pt idx="0">
                  <c:v>10002.285714285714</c:v>
                </c:pt>
                <c:pt idx="1">
                  <c:v>7077.5221238938057</c:v>
                </c:pt>
                <c:pt idx="2">
                  <c:v>6601.7220720595196</c:v>
                </c:pt>
                <c:pt idx="3">
                  <c:v>7882.5</c:v>
                </c:pt>
                <c:pt idx="4">
                  <c:v>15806.896551724138</c:v>
                </c:pt>
                <c:pt idx="5">
                  <c:v>6495.652173913043</c:v>
                </c:pt>
                <c:pt idx="6">
                  <c:v>5923.0612660289025</c:v>
                </c:pt>
                <c:pt idx="7">
                  <c:v>8377.4647887323936</c:v>
                </c:pt>
                <c:pt idx="8">
                  <c:v>6238.6554621848736</c:v>
                </c:pt>
                <c:pt idx="9">
                  <c:v>6645.6541353383454</c:v>
                </c:pt>
                <c:pt idx="10">
                  <c:v>7531.3092979127132</c:v>
                </c:pt>
                <c:pt idx="11">
                  <c:v>6259.9204093234794</c:v>
                </c:pt>
                <c:pt idx="12">
                  <c:v>6399.1907514450868</c:v>
                </c:pt>
                <c:pt idx="13">
                  <c:v>8860.4391514700401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B0-4037-B298-C85E66310E5E}"/>
            </c:ext>
          </c:extLst>
        </c:ser>
        <c:ser>
          <c:idx val="1"/>
          <c:order val="1"/>
          <c:tx>
            <c:strRef>
              <c:f>'Tabulka č. 1'!$A$14:$P$14</c:f>
              <c:strCache>
                <c:ptCount val="16"/>
                <c:pt idx="0">
                  <c:v>2020</c:v>
                </c:pt>
              </c:strCache>
            </c:strRef>
          </c:tx>
          <c:invertIfNegative val="0"/>
          <c:cat>
            <c:strRef>
              <c:f>'Tabulka č. 1'!$B$4:$O$4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1'!$B$17:$O$17</c:f>
              <c:numCache>
                <c:formatCode>#,##0</c:formatCode>
                <c:ptCount val="14"/>
                <c:pt idx="0">
                  <c:v>10140.043134435658</c:v>
                </c:pt>
                <c:pt idx="1">
                  <c:v>8485.2000000000007</c:v>
                </c:pt>
                <c:pt idx="2">
                  <c:v>5695.0276243093922</c:v>
                </c:pt>
                <c:pt idx="3">
                  <c:v>7587</c:v>
                </c:pt>
                <c:pt idx="4">
                  <c:v>14580</c:v>
                </c:pt>
                <c:pt idx="5">
                  <c:v>7325.0639386189259</c:v>
                </c:pt>
                <c:pt idx="6">
                  <c:v>7195.1964176674119</c:v>
                </c:pt>
                <c:pt idx="7">
                  <c:v>9205.720414730069</c:v>
                </c:pt>
                <c:pt idx="8">
                  <c:v>7676.385542168674</c:v>
                </c:pt>
                <c:pt idx="9">
                  <c:v>5975.4285714285716</c:v>
                </c:pt>
                <c:pt idx="10">
                  <c:v>8788.2946518668014</c:v>
                </c:pt>
                <c:pt idx="11">
                  <c:v>6159.3</c:v>
                </c:pt>
                <c:pt idx="12">
                  <c:v>7149.7109826589594</c:v>
                </c:pt>
                <c:pt idx="13">
                  <c:v>8687.4154262516913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B0-4037-B298-C85E66310E5E}"/>
            </c:ext>
          </c:extLst>
        </c:ser>
        <c:ser>
          <c:idx val="2"/>
          <c:order val="2"/>
          <c:tx>
            <c:strRef>
              <c:f>'Tabulka č. 1'!$A$23:$P$23</c:f>
              <c:strCache>
                <c:ptCount val="16"/>
                <c:pt idx="0">
                  <c:v>2021</c:v>
                </c:pt>
              </c:strCache>
            </c:strRef>
          </c:tx>
          <c:invertIfNegative val="0"/>
          <c:val>
            <c:numRef>
              <c:f>'Tabulka č. 1'!$B$26:$O$26</c:f>
              <c:numCache>
                <c:formatCode>#,##0</c:formatCode>
                <c:ptCount val="14"/>
                <c:pt idx="0">
                  <c:v>10675.772825305536</c:v>
                </c:pt>
                <c:pt idx="1">
                  <c:v>8795.8032786885251</c:v>
                </c:pt>
                <c:pt idx="2">
                  <c:v>5922.8287292817677</c:v>
                </c:pt>
                <c:pt idx="3">
                  <c:v>7966.5</c:v>
                </c:pt>
                <c:pt idx="4">
                  <c:v>15219.512195121952</c:v>
                </c:pt>
                <c:pt idx="5">
                  <c:v>7618.1585677749354</c:v>
                </c:pt>
                <c:pt idx="6">
                  <c:v>7140.1109463393186</c:v>
                </c:pt>
                <c:pt idx="7">
                  <c:v>9555.8733401430036</c:v>
                </c:pt>
                <c:pt idx="8">
                  <c:v>8725.3012048192759</c:v>
                </c:pt>
                <c:pt idx="9">
                  <c:v>6371.7201166180766</c:v>
                </c:pt>
                <c:pt idx="10">
                  <c:v>9050.655903128154</c:v>
                </c:pt>
                <c:pt idx="11">
                  <c:v>6528.9</c:v>
                </c:pt>
                <c:pt idx="12">
                  <c:v>7699.4219653179189</c:v>
                </c:pt>
                <c:pt idx="13">
                  <c:v>9093.3694181326118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B0-4037-B298-C85E66310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330520"/>
        <c:axId val="226330912"/>
      </c:barChart>
      <c:catAx>
        <c:axId val="226330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3220648775861104"/>
              <c:y val="0.933065033537474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6330912"/>
        <c:crosses val="autoZero"/>
        <c:auto val="1"/>
        <c:lblAlgn val="ctr"/>
        <c:lblOffset val="100"/>
        <c:noMultiLvlLbl val="0"/>
      </c:catAx>
      <c:valAx>
        <c:axId val="226330912"/>
        <c:scaling>
          <c:orientation val="minMax"/>
          <c:max val="16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N</a:t>
                </a:r>
                <a:r>
                  <a:rPr lang="en-US"/>
                  <a:t> v Kč/ubytovaného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6330520"/>
        <c:crosses val="autoZero"/>
        <c:crossBetween val="between"/>
        <c:majorUnit val="10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2'!$A$5:$P$5</c:f>
              <c:strCache>
                <c:ptCount val="16"/>
                <c:pt idx="0">
                  <c:v>2019</c:v>
                </c:pt>
              </c:strCache>
            </c:strRef>
          </c:tx>
          <c:invertIfNegative val="0"/>
          <c:cat>
            <c:strRef>
              <c:f>'Tabulka č. 2'!$B$4:$O$4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2'!$B$6:$O$6</c:f>
              <c:numCache>
                <c:formatCode>#,##0</c:formatCode>
                <c:ptCount val="14"/>
                <c:pt idx="0">
                  <c:v>26273.143126940548</c:v>
                </c:pt>
                <c:pt idx="1">
                  <c:v>17336.093552465234</c:v>
                </c:pt>
                <c:pt idx="2">
                  <c:v>19223.810785577291</c:v>
                </c:pt>
                <c:pt idx="3">
                  <c:v>24704.929906542056</c:v>
                </c:pt>
                <c:pt idx="4">
                  <c:v>37673.563218390802</c:v>
                </c:pt>
                <c:pt idx="5">
                  <c:v>28273.456613025221</c:v>
                </c:pt>
                <c:pt idx="6">
                  <c:v>26661.540153712449</c:v>
                </c:pt>
                <c:pt idx="7">
                  <c:v>19509.092564948303</c:v>
                </c:pt>
                <c:pt idx="8">
                  <c:v>26127.025488406398</c:v>
                </c:pt>
                <c:pt idx="9">
                  <c:v>14907.803649357784</c:v>
                </c:pt>
                <c:pt idx="10">
                  <c:v>16961.50582970462</c:v>
                </c:pt>
                <c:pt idx="11">
                  <c:v>16251.562200368255</c:v>
                </c:pt>
                <c:pt idx="12">
                  <c:v>27299.478813569709</c:v>
                </c:pt>
                <c:pt idx="13">
                  <c:v>21632.215611039195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3-42C5-8377-AF996B090EF6}"/>
            </c:ext>
          </c:extLst>
        </c:ser>
        <c:ser>
          <c:idx val="1"/>
          <c:order val="1"/>
          <c:tx>
            <c:strRef>
              <c:f>'Tabulka č. 2'!$A$14:$P$14</c:f>
              <c:strCache>
                <c:ptCount val="16"/>
                <c:pt idx="0">
                  <c:v>2020</c:v>
                </c:pt>
              </c:strCache>
            </c:strRef>
          </c:tx>
          <c:invertIfNegative val="0"/>
          <c:cat>
            <c:strRef>
              <c:f>'Tabulka č. 2'!$B$4:$O$4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2'!$B$15:$O$15</c:f>
              <c:numCache>
                <c:formatCode>#,##0</c:formatCode>
                <c:ptCount val="14"/>
                <c:pt idx="0">
                  <c:v>28036.170344448314</c:v>
                </c:pt>
                <c:pt idx="1">
                  <c:v>19922.914285714287</c:v>
                </c:pt>
                <c:pt idx="2">
                  <c:v>32007.132681864765</c:v>
                </c:pt>
                <c:pt idx="3">
                  <c:v>25798.133685493704</c:v>
                </c:pt>
                <c:pt idx="4">
                  <c:v>44180</c:v>
                </c:pt>
                <c:pt idx="5">
                  <c:v>24325.498910345763</c:v>
                </c:pt>
                <c:pt idx="6">
                  <c:v>31940.471733694925</c:v>
                </c:pt>
                <c:pt idx="7">
                  <c:v>21561.975686026104</c:v>
                </c:pt>
                <c:pt idx="8">
                  <c:v>16393.682862167567</c:v>
                </c:pt>
                <c:pt idx="9">
                  <c:v>14367.923389798812</c:v>
                </c:pt>
                <c:pt idx="10">
                  <c:v>19163.785981346569</c:v>
                </c:pt>
                <c:pt idx="11">
                  <c:v>16688.728571428572</c:v>
                </c:pt>
                <c:pt idx="12">
                  <c:v>30246.177579008727</c:v>
                </c:pt>
                <c:pt idx="13">
                  <c:v>21971.967849810462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23-42C5-8377-AF996B090EF6}"/>
            </c:ext>
          </c:extLst>
        </c:ser>
        <c:ser>
          <c:idx val="2"/>
          <c:order val="2"/>
          <c:tx>
            <c:strRef>
              <c:f>'Tabulka č. 2'!$A$23:$P$23</c:f>
              <c:strCache>
                <c:ptCount val="16"/>
                <c:pt idx="0">
                  <c:v>2021</c:v>
                </c:pt>
              </c:strCache>
            </c:strRef>
          </c:tx>
          <c:invertIfNegative val="0"/>
          <c:val>
            <c:numRef>
              <c:f>'Tabulka č. 2'!$B$24:$O$24</c:f>
              <c:numCache>
                <c:formatCode>#,##0</c:formatCode>
                <c:ptCount val="14"/>
                <c:pt idx="0">
                  <c:v>40918.588074572399</c:v>
                </c:pt>
                <c:pt idx="1">
                  <c:v>21188.892036084973</c:v>
                </c:pt>
                <c:pt idx="2">
                  <c:v>20229.853738428708</c:v>
                </c:pt>
                <c:pt idx="3">
                  <c:v>27998.844575375864</c:v>
                </c:pt>
                <c:pt idx="4">
                  <c:v>46899.512195121948</c:v>
                </c:pt>
                <c:pt idx="5">
                  <c:v>26148.476097135528</c:v>
                </c:pt>
                <c:pt idx="6">
                  <c:v>34025.374205285283</c:v>
                </c:pt>
                <c:pt idx="7">
                  <c:v>23642.463163027456</c:v>
                </c:pt>
                <c:pt idx="8">
                  <c:v>18364.215472602893</c:v>
                </c:pt>
                <c:pt idx="9">
                  <c:v>15706.216053689057</c:v>
                </c:pt>
                <c:pt idx="10">
                  <c:v>20031.835093879599</c:v>
                </c:pt>
                <c:pt idx="11">
                  <c:v>18111.185714285712</c:v>
                </c:pt>
                <c:pt idx="12">
                  <c:v>32885.258052799327</c:v>
                </c:pt>
                <c:pt idx="13">
                  <c:v>23570.125264318456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23-42C5-8377-AF996B090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331696"/>
        <c:axId val="226332088"/>
      </c:barChart>
      <c:catAx>
        <c:axId val="226331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5175683189598109"/>
              <c:y val="0.933065033537474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6332088"/>
        <c:crosses val="autoZero"/>
        <c:auto val="1"/>
        <c:lblAlgn val="ctr"/>
        <c:lblOffset val="100"/>
        <c:noMultiLvlLbl val="0"/>
      </c:catAx>
      <c:valAx>
        <c:axId val="226332088"/>
        <c:scaling>
          <c:orientation val="minMax"/>
          <c:max val="48000"/>
          <c:min val="1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 v Kč/ubytovaného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6331696"/>
        <c:crosses val="autoZero"/>
        <c:crossBetween val="between"/>
        <c:majorUnit val="20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2'!$A$5:$P$5</c:f>
              <c:strCache>
                <c:ptCount val="16"/>
                <c:pt idx="0">
                  <c:v>2019</c:v>
                </c:pt>
              </c:strCache>
            </c:strRef>
          </c:tx>
          <c:invertIfNegative val="0"/>
          <c:cat>
            <c:strRef>
              <c:f>'Tabulka č. 2'!$B$4:$O$4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2'!$B$7:$O$7</c:f>
              <c:numCache>
                <c:formatCode>#,##0</c:formatCode>
                <c:ptCount val="14"/>
                <c:pt idx="0">
                  <c:v>16270.857412654834</c:v>
                </c:pt>
                <c:pt idx="1">
                  <c:v>10258.571428571429</c:v>
                </c:pt>
                <c:pt idx="2">
                  <c:v>12622.088713517771</c:v>
                </c:pt>
                <c:pt idx="3">
                  <c:v>16822.429906542056</c:v>
                </c:pt>
                <c:pt idx="4">
                  <c:v>21866.666666666668</c:v>
                </c:pt>
                <c:pt idx="5">
                  <c:v>21777.804439112177</c:v>
                </c:pt>
                <c:pt idx="6">
                  <c:v>20738.478887683545</c:v>
                </c:pt>
                <c:pt idx="7">
                  <c:v>11131.627776215912</c:v>
                </c:pt>
                <c:pt idx="8">
                  <c:v>19888.370026221524</c:v>
                </c:pt>
                <c:pt idx="9">
                  <c:v>8262.1495140194384</c:v>
                </c:pt>
                <c:pt idx="10">
                  <c:v>9430.1965317919075</c:v>
                </c:pt>
                <c:pt idx="11">
                  <c:v>9991.6417910447763</c:v>
                </c:pt>
                <c:pt idx="12">
                  <c:v>20900.288062124622</c:v>
                </c:pt>
                <c:pt idx="13">
                  <c:v>12771.776459569153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1D-46BA-90E7-ECA105238057}"/>
            </c:ext>
          </c:extLst>
        </c:ser>
        <c:ser>
          <c:idx val="1"/>
          <c:order val="1"/>
          <c:tx>
            <c:strRef>
              <c:f>'Tabulka č. 2'!$A$14:$P$14</c:f>
              <c:strCache>
                <c:ptCount val="16"/>
                <c:pt idx="0">
                  <c:v>2020</c:v>
                </c:pt>
              </c:strCache>
            </c:strRef>
          </c:tx>
          <c:invertIfNegative val="0"/>
          <c:cat>
            <c:strRef>
              <c:f>'Tabulka č. 2'!$B$4:$O$4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2'!$B$16:$O$16</c:f>
              <c:numCache>
                <c:formatCode>#,##0</c:formatCode>
                <c:ptCount val="14"/>
                <c:pt idx="0">
                  <c:v>17896.127210012655</c:v>
                </c:pt>
                <c:pt idx="1">
                  <c:v>11437.714285714286</c:v>
                </c:pt>
                <c:pt idx="2">
                  <c:v>26312.105057555371</c:v>
                </c:pt>
                <c:pt idx="3">
                  <c:v>18211.133685493704</c:v>
                </c:pt>
                <c:pt idx="4">
                  <c:v>29600</c:v>
                </c:pt>
                <c:pt idx="5">
                  <c:v>17000.434971726838</c:v>
                </c:pt>
                <c:pt idx="6">
                  <c:v>24745.275316027513</c:v>
                </c:pt>
                <c:pt idx="7">
                  <c:v>12356.255271296035</c:v>
                </c:pt>
                <c:pt idx="8">
                  <c:v>8717.2973199988919</c:v>
                </c:pt>
                <c:pt idx="9">
                  <c:v>8392.49481837024</c:v>
                </c:pt>
                <c:pt idx="10">
                  <c:v>10375.491329479768</c:v>
                </c:pt>
                <c:pt idx="11">
                  <c:v>10529.428571428571</c:v>
                </c:pt>
                <c:pt idx="12">
                  <c:v>23096.466596349768</c:v>
                </c:pt>
                <c:pt idx="13">
                  <c:v>13284.552423558773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1D-46BA-90E7-ECA105238057}"/>
            </c:ext>
          </c:extLst>
        </c:ser>
        <c:ser>
          <c:idx val="2"/>
          <c:order val="2"/>
          <c:tx>
            <c:strRef>
              <c:f>'Tabulka č. 2'!$A$23:$P$23</c:f>
              <c:strCache>
                <c:ptCount val="16"/>
                <c:pt idx="0">
                  <c:v>2021</c:v>
                </c:pt>
              </c:strCache>
            </c:strRef>
          </c:tx>
          <c:invertIfNegative val="0"/>
          <c:val>
            <c:numRef>
              <c:f>'Tabulka č. 2'!$B$25:$O$25</c:f>
              <c:numCache>
                <c:formatCode>#,##0</c:formatCode>
                <c:ptCount val="14"/>
                <c:pt idx="0">
                  <c:v>30242.81524926686</c:v>
                </c:pt>
                <c:pt idx="1">
                  <c:v>12393.08875739645</c:v>
                </c:pt>
                <c:pt idx="2">
                  <c:v>14307.025009146941</c:v>
                </c:pt>
                <c:pt idx="3">
                  <c:v>20032.344575375864</c:v>
                </c:pt>
                <c:pt idx="4">
                  <c:v>31680</c:v>
                </c:pt>
                <c:pt idx="5">
                  <c:v>18530.317529360593</c:v>
                </c:pt>
                <c:pt idx="6">
                  <c:v>26885.263258945964</c:v>
                </c:pt>
                <c:pt idx="7">
                  <c:v>14086.589822884453</c:v>
                </c:pt>
                <c:pt idx="8">
                  <c:v>9638.9142677836171</c:v>
                </c:pt>
                <c:pt idx="9">
                  <c:v>9334.4959370709803</c:v>
                </c:pt>
                <c:pt idx="10">
                  <c:v>10981.179190751445</c:v>
                </c:pt>
                <c:pt idx="11">
                  <c:v>11582.285714285714</c:v>
                </c:pt>
                <c:pt idx="12">
                  <c:v>25185.836087481406</c:v>
                </c:pt>
                <c:pt idx="13">
                  <c:v>14476.755846185843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1D-46BA-90E7-ECA105238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333264"/>
        <c:axId val="226332872"/>
      </c:barChart>
      <c:catAx>
        <c:axId val="226333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4915007324964146"/>
              <c:y val="0.933065033537474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6332872"/>
        <c:crosses val="autoZero"/>
        <c:auto val="1"/>
        <c:lblAlgn val="ctr"/>
        <c:lblOffset val="100"/>
        <c:noMultiLvlLbl val="0"/>
      </c:catAx>
      <c:valAx>
        <c:axId val="226332872"/>
        <c:scaling>
          <c:orientation val="minMax"/>
          <c:max val="34000"/>
          <c:min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P</a:t>
                </a:r>
                <a:r>
                  <a:rPr lang="en-US"/>
                  <a:t> v Kč/ubytovaného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6333264"/>
        <c:crosses val="autoZero"/>
        <c:crossBetween val="between"/>
        <c:majorUnit val="20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2'!$A$5:$P$5</c:f>
              <c:strCache>
                <c:ptCount val="16"/>
                <c:pt idx="0">
                  <c:v>2019</c:v>
                </c:pt>
              </c:strCache>
            </c:strRef>
          </c:tx>
          <c:invertIfNegative val="0"/>
          <c:cat>
            <c:strRef>
              <c:f>'Tabulka č. 2'!$B$4:$O$4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2'!$B$8:$O$8</c:f>
              <c:numCache>
                <c:formatCode>#,##0</c:formatCode>
                <c:ptCount val="14"/>
                <c:pt idx="0">
                  <c:v>10002.285714285714</c:v>
                </c:pt>
                <c:pt idx="1">
                  <c:v>7077.5221238938057</c:v>
                </c:pt>
                <c:pt idx="2">
                  <c:v>6601.7220720595196</c:v>
                </c:pt>
                <c:pt idx="3">
                  <c:v>7882.5</c:v>
                </c:pt>
                <c:pt idx="4">
                  <c:v>15806.896551724138</c:v>
                </c:pt>
                <c:pt idx="5">
                  <c:v>6495.652173913043</c:v>
                </c:pt>
                <c:pt idx="6">
                  <c:v>5923.0612660289025</c:v>
                </c:pt>
                <c:pt idx="7">
                  <c:v>8377.4647887323936</c:v>
                </c:pt>
                <c:pt idx="8">
                  <c:v>6238.6554621848736</c:v>
                </c:pt>
                <c:pt idx="9">
                  <c:v>6645.6541353383454</c:v>
                </c:pt>
                <c:pt idx="10">
                  <c:v>7531.3092979127132</c:v>
                </c:pt>
                <c:pt idx="11">
                  <c:v>6259.9204093234794</c:v>
                </c:pt>
                <c:pt idx="12">
                  <c:v>6399.1907514450868</c:v>
                </c:pt>
                <c:pt idx="13">
                  <c:v>8860.4391514700401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09-4DD2-98C3-AC768D83C3F5}"/>
            </c:ext>
          </c:extLst>
        </c:ser>
        <c:ser>
          <c:idx val="1"/>
          <c:order val="1"/>
          <c:tx>
            <c:strRef>
              <c:f>'Tabulka č. 2'!$A$14:$P$14</c:f>
              <c:strCache>
                <c:ptCount val="16"/>
                <c:pt idx="0">
                  <c:v>2020</c:v>
                </c:pt>
              </c:strCache>
            </c:strRef>
          </c:tx>
          <c:invertIfNegative val="0"/>
          <c:cat>
            <c:strRef>
              <c:f>'Tabulka č. 2'!$B$4:$O$4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2'!$B$17:$O$17</c:f>
              <c:numCache>
                <c:formatCode>#,##0</c:formatCode>
                <c:ptCount val="14"/>
                <c:pt idx="0">
                  <c:v>10140.043134435658</c:v>
                </c:pt>
                <c:pt idx="1">
                  <c:v>8485.2000000000007</c:v>
                </c:pt>
                <c:pt idx="2">
                  <c:v>5695.0276243093922</c:v>
                </c:pt>
                <c:pt idx="3">
                  <c:v>7587</c:v>
                </c:pt>
                <c:pt idx="4">
                  <c:v>14580</c:v>
                </c:pt>
                <c:pt idx="5">
                  <c:v>7325.0639386189259</c:v>
                </c:pt>
                <c:pt idx="6">
                  <c:v>7195.1964176674119</c:v>
                </c:pt>
                <c:pt idx="7">
                  <c:v>9205.720414730069</c:v>
                </c:pt>
                <c:pt idx="8">
                  <c:v>7676.385542168674</c:v>
                </c:pt>
                <c:pt idx="9">
                  <c:v>5975.4285714285716</c:v>
                </c:pt>
                <c:pt idx="10">
                  <c:v>8788.2946518668014</c:v>
                </c:pt>
                <c:pt idx="11">
                  <c:v>6159.3</c:v>
                </c:pt>
                <c:pt idx="12">
                  <c:v>7149.7109826589594</c:v>
                </c:pt>
                <c:pt idx="13">
                  <c:v>8687.4154262516913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09-4DD2-98C3-AC768D83C3F5}"/>
            </c:ext>
          </c:extLst>
        </c:ser>
        <c:ser>
          <c:idx val="2"/>
          <c:order val="2"/>
          <c:tx>
            <c:strRef>
              <c:f>'Tabulka č. 2'!$A$23:$P$23</c:f>
              <c:strCache>
                <c:ptCount val="16"/>
                <c:pt idx="0">
                  <c:v>2021</c:v>
                </c:pt>
              </c:strCache>
            </c:strRef>
          </c:tx>
          <c:invertIfNegative val="0"/>
          <c:val>
            <c:numRef>
              <c:f>'Tabulka č. 2'!$B$26:$O$26</c:f>
              <c:numCache>
                <c:formatCode>#,##0</c:formatCode>
                <c:ptCount val="14"/>
                <c:pt idx="0">
                  <c:v>10675.772825305536</c:v>
                </c:pt>
                <c:pt idx="1">
                  <c:v>8795.8032786885251</c:v>
                </c:pt>
                <c:pt idx="2">
                  <c:v>5922.8287292817677</c:v>
                </c:pt>
                <c:pt idx="3">
                  <c:v>7966.5</c:v>
                </c:pt>
                <c:pt idx="4">
                  <c:v>15219.512195121952</c:v>
                </c:pt>
                <c:pt idx="5">
                  <c:v>7618.1585677749354</c:v>
                </c:pt>
                <c:pt idx="6">
                  <c:v>7140.1109463393186</c:v>
                </c:pt>
                <c:pt idx="7">
                  <c:v>9555.8733401430036</c:v>
                </c:pt>
                <c:pt idx="8">
                  <c:v>8725.3012048192759</c:v>
                </c:pt>
                <c:pt idx="9">
                  <c:v>6371.7201166180766</c:v>
                </c:pt>
                <c:pt idx="10">
                  <c:v>9050.655903128154</c:v>
                </c:pt>
                <c:pt idx="11">
                  <c:v>6528.9</c:v>
                </c:pt>
                <c:pt idx="12">
                  <c:v>7699.4219653179189</c:v>
                </c:pt>
                <c:pt idx="13">
                  <c:v>9093.3694181326118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09-4DD2-98C3-AC768D83C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333656"/>
        <c:axId val="226049096"/>
      </c:barChart>
      <c:catAx>
        <c:axId val="226333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5306018817180588"/>
              <c:y val="0.93561931195382186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6049096"/>
        <c:crosses val="autoZero"/>
        <c:auto val="1"/>
        <c:lblAlgn val="ctr"/>
        <c:lblOffset val="100"/>
        <c:noMultiLvlLbl val="0"/>
      </c:catAx>
      <c:valAx>
        <c:axId val="226049096"/>
        <c:scaling>
          <c:orientation val="minMax"/>
          <c:max val="16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N</a:t>
                </a:r>
                <a:r>
                  <a:rPr lang="en-US"/>
                  <a:t> v Kč/ubytovaného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6333656"/>
        <c:crosses val="autoZero"/>
        <c:crossBetween val="between"/>
        <c:majorUnit val="10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3'!$A$5:$P$5</c:f>
              <c:strCache>
                <c:ptCount val="16"/>
                <c:pt idx="0">
                  <c:v>2019</c:v>
                </c:pt>
              </c:strCache>
            </c:strRef>
          </c:tx>
          <c:invertIfNegative val="0"/>
          <c:cat>
            <c:strRef>
              <c:f>'Tabulka č. 3'!$B$4:$O$4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3'!$B$6:$O$6</c:f>
              <c:numCache>
                <c:formatCode>#,##0</c:formatCode>
                <c:ptCount val="14"/>
                <c:pt idx="0">
                  <c:v>24120.462167438178</c:v>
                </c:pt>
                <c:pt idx="1">
                  <c:v>16982.349710100701</c:v>
                </c:pt>
                <c:pt idx="2">
                  <c:v>17020.964087718276</c:v>
                </c:pt>
                <c:pt idx="3">
                  <c:v>24363.391719745221</c:v>
                </c:pt>
                <c:pt idx="4">
                  <c:v>37673.563218390802</c:v>
                </c:pt>
                <c:pt idx="5">
                  <c:v>27763.13899289371</c:v>
                </c:pt>
                <c:pt idx="6">
                  <c:v>24273.023310599216</c:v>
                </c:pt>
                <c:pt idx="7">
                  <c:v>18391.425335014639</c:v>
                </c:pt>
                <c:pt idx="8">
                  <c:v>23793.196398252887</c:v>
                </c:pt>
                <c:pt idx="9">
                  <c:v>13938.35127032749</c:v>
                </c:pt>
                <c:pt idx="10">
                  <c:v>15704.776231780448</c:v>
                </c:pt>
                <c:pt idx="11">
                  <c:v>15078.010420300427</c:v>
                </c:pt>
                <c:pt idx="12">
                  <c:v>24635.270676993157</c:v>
                </c:pt>
                <c:pt idx="13">
                  <c:v>21123.029079527594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3F-442F-8D60-42339B2BB725}"/>
            </c:ext>
          </c:extLst>
        </c:ser>
        <c:ser>
          <c:idx val="1"/>
          <c:order val="1"/>
          <c:tx>
            <c:strRef>
              <c:f>'Tabulka č. 3'!$A$14:$P$14</c:f>
              <c:strCache>
                <c:ptCount val="16"/>
                <c:pt idx="0">
                  <c:v>2020</c:v>
                </c:pt>
              </c:strCache>
            </c:strRef>
          </c:tx>
          <c:invertIfNegative val="0"/>
          <c:cat>
            <c:strRef>
              <c:f>'Tabulka č. 3'!$B$4:$O$4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3'!$B$15:$O$15</c:f>
              <c:numCache>
                <c:formatCode>#,##0</c:formatCode>
                <c:ptCount val="14"/>
                <c:pt idx="0">
                  <c:v>25668.461543567078</c:v>
                </c:pt>
                <c:pt idx="1">
                  <c:v>19528.510344827588</c:v>
                </c:pt>
                <c:pt idx="2">
                  <c:v>28272.978617723697</c:v>
                </c:pt>
                <c:pt idx="3">
                  <c:v>25428.401273885349</c:v>
                </c:pt>
                <c:pt idx="4">
                  <c:v>44180</c:v>
                </c:pt>
                <c:pt idx="5">
                  <c:v>24325.498910345763</c:v>
                </c:pt>
                <c:pt idx="6">
                  <c:v>28834.429323228596</c:v>
                </c:pt>
                <c:pt idx="7">
                  <c:v>20321.350156763452</c:v>
                </c:pt>
                <c:pt idx="8">
                  <c:v>16393.682862167567</c:v>
                </c:pt>
                <c:pt idx="9">
                  <c:v>13383.137914433355</c:v>
                </c:pt>
                <c:pt idx="10">
                  <c:v>17781.080223009085</c:v>
                </c:pt>
                <c:pt idx="11">
                  <c:v>15451.924500945577</c:v>
                </c:pt>
                <c:pt idx="12">
                  <c:v>27302.017477039855</c:v>
                </c:pt>
                <c:pt idx="13">
                  <c:v>21441.978329753983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3F-442F-8D60-42339B2BB725}"/>
            </c:ext>
          </c:extLst>
        </c:ser>
        <c:ser>
          <c:idx val="2"/>
          <c:order val="2"/>
          <c:tx>
            <c:strRef>
              <c:f>'Tabulka č. 3'!$A$23:$P$23</c:f>
              <c:strCache>
                <c:ptCount val="16"/>
                <c:pt idx="0">
                  <c:v>2021</c:v>
                </c:pt>
              </c:strCache>
            </c:strRef>
          </c:tx>
          <c:invertIfNegative val="0"/>
          <c:val>
            <c:numRef>
              <c:f>'Tabulka č. 3'!$B$24:$O$24</c:f>
              <c:numCache>
                <c:formatCode>#,##0</c:formatCode>
                <c:ptCount val="14"/>
                <c:pt idx="0">
                  <c:v>40918.588074572399</c:v>
                </c:pt>
                <c:pt idx="1">
                  <c:v>20805.161076853663</c:v>
                </c:pt>
                <c:pt idx="2">
                  <c:v>18321.078804162174</c:v>
                </c:pt>
                <c:pt idx="3">
                  <c:v>27623.437799043062</c:v>
                </c:pt>
                <c:pt idx="4">
                  <c:v>46899.512195121948</c:v>
                </c:pt>
                <c:pt idx="5">
                  <c:v>26148.476097135528</c:v>
                </c:pt>
                <c:pt idx="6">
                  <c:v>31489.035225843392</c:v>
                </c:pt>
                <c:pt idx="7">
                  <c:v>22318.481592817479</c:v>
                </c:pt>
                <c:pt idx="8">
                  <c:v>18364.215472602893</c:v>
                </c:pt>
                <c:pt idx="9">
                  <c:v>14692.479513995246</c:v>
                </c:pt>
                <c:pt idx="10">
                  <c:v>18676.436203087618</c:v>
                </c:pt>
                <c:pt idx="11">
                  <c:v>16852.66910016978</c:v>
                </c:pt>
                <c:pt idx="12">
                  <c:v>29911.500926902561</c:v>
                </c:pt>
                <c:pt idx="13">
                  <c:v>23039.091268639211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3F-442F-8D60-42339B2BB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049880"/>
        <c:axId val="226050272"/>
      </c:barChart>
      <c:catAx>
        <c:axId val="226049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465434067926824"/>
              <c:y val="0.93561931195382186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6050272"/>
        <c:crosses val="autoZero"/>
        <c:auto val="1"/>
        <c:lblAlgn val="ctr"/>
        <c:lblOffset val="100"/>
        <c:noMultiLvlLbl val="0"/>
      </c:catAx>
      <c:valAx>
        <c:axId val="226050272"/>
        <c:scaling>
          <c:orientation val="minMax"/>
          <c:max val="48000"/>
          <c:min val="1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 v Kč/ubytovaného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6049880"/>
        <c:crosses val="autoZero"/>
        <c:crossBetween val="between"/>
        <c:majorUnit val="20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3'!$A$5:$P$5</c:f>
              <c:strCache>
                <c:ptCount val="16"/>
                <c:pt idx="0">
                  <c:v>2019</c:v>
                </c:pt>
              </c:strCache>
            </c:strRef>
          </c:tx>
          <c:invertIfNegative val="0"/>
          <c:cat>
            <c:strRef>
              <c:f>'Tabulka č. 3'!$B$4:$O$4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3'!$B$7:$O$7</c:f>
              <c:numCache>
                <c:formatCode>#,##0</c:formatCode>
                <c:ptCount val="14"/>
                <c:pt idx="0">
                  <c:v>14118.176453152464</c:v>
                </c:pt>
                <c:pt idx="1">
                  <c:v>9904.8275862068967</c:v>
                </c:pt>
                <c:pt idx="2">
                  <c:v>10419.242015658758</c:v>
                </c:pt>
                <c:pt idx="3">
                  <c:v>16480.891719745221</c:v>
                </c:pt>
                <c:pt idx="4">
                  <c:v>21866.666666666668</c:v>
                </c:pt>
                <c:pt idx="5">
                  <c:v>21267.486818980666</c:v>
                </c:pt>
                <c:pt idx="6">
                  <c:v>18349.962044570311</c:v>
                </c:pt>
                <c:pt idx="7">
                  <c:v>10013.960546282246</c:v>
                </c:pt>
                <c:pt idx="8">
                  <c:v>17554.540936068013</c:v>
                </c:pt>
                <c:pt idx="9">
                  <c:v>7292.6971349891437</c:v>
                </c:pt>
                <c:pt idx="10">
                  <c:v>8173.4669338677359</c:v>
                </c:pt>
                <c:pt idx="11">
                  <c:v>8818.0900109769482</c:v>
                </c:pt>
                <c:pt idx="12">
                  <c:v>18236.079925548071</c:v>
                </c:pt>
                <c:pt idx="13">
                  <c:v>12262.589928057554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1-48CE-B034-CC7D457B9F39}"/>
            </c:ext>
          </c:extLst>
        </c:ser>
        <c:ser>
          <c:idx val="1"/>
          <c:order val="1"/>
          <c:tx>
            <c:strRef>
              <c:f>'Tabulka č. 3'!$A$14:$P$14</c:f>
              <c:strCache>
                <c:ptCount val="16"/>
                <c:pt idx="0">
                  <c:v>2020</c:v>
                </c:pt>
              </c:strCache>
            </c:strRef>
          </c:tx>
          <c:invertIfNegative val="0"/>
          <c:cat>
            <c:strRef>
              <c:f>'Tabulka č. 3'!$B$4:$O$4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3'!$B$16:$O$16</c:f>
              <c:numCache>
                <c:formatCode>#,##0</c:formatCode>
                <c:ptCount val="14"/>
                <c:pt idx="0">
                  <c:v>15528.41840913142</c:v>
                </c:pt>
                <c:pt idx="1">
                  <c:v>11043.310344827587</c:v>
                </c:pt>
                <c:pt idx="2">
                  <c:v>22577.950993414303</c:v>
                </c:pt>
                <c:pt idx="3">
                  <c:v>17841.401273885349</c:v>
                </c:pt>
                <c:pt idx="4">
                  <c:v>29600</c:v>
                </c:pt>
                <c:pt idx="5">
                  <c:v>17000.434971726838</c:v>
                </c:pt>
                <c:pt idx="6">
                  <c:v>21639.232905561184</c:v>
                </c:pt>
                <c:pt idx="7">
                  <c:v>11115.629742033385</c:v>
                </c:pt>
                <c:pt idx="8">
                  <c:v>8717.2973199988919</c:v>
                </c:pt>
                <c:pt idx="9">
                  <c:v>7407.7093430047826</c:v>
                </c:pt>
                <c:pt idx="10">
                  <c:v>8992.7855711422853</c:v>
                </c:pt>
                <c:pt idx="11">
                  <c:v>9292.6245009455761</c:v>
                </c:pt>
                <c:pt idx="12">
                  <c:v>20152.306494380897</c:v>
                </c:pt>
                <c:pt idx="13">
                  <c:v>12754.56290350229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01-48CE-B034-CC7D457B9F39}"/>
            </c:ext>
          </c:extLst>
        </c:ser>
        <c:ser>
          <c:idx val="2"/>
          <c:order val="2"/>
          <c:tx>
            <c:strRef>
              <c:f>'Tabulka č. 3'!$A$23:$P$23</c:f>
              <c:strCache>
                <c:ptCount val="16"/>
                <c:pt idx="0">
                  <c:v>2021</c:v>
                </c:pt>
              </c:strCache>
            </c:strRef>
          </c:tx>
          <c:invertIfNegative val="0"/>
          <c:val>
            <c:numRef>
              <c:f>'Tabulka č. 3'!$B$25:$O$25</c:f>
              <c:numCache>
                <c:formatCode>#,##0</c:formatCode>
                <c:ptCount val="14"/>
                <c:pt idx="0">
                  <c:v>30242.81524926686</c:v>
                </c:pt>
                <c:pt idx="1">
                  <c:v>12009.35779816514</c:v>
                </c:pt>
                <c:pt idx="2">
                  <c:v>12398.250074880407</c:v>
                </c:pt>
                <c:pt idx="3">
                  <c:v>19656.937799043062</c:v>
                </c:pt>
                <c:pt idx="4">
                  <c:v>31680</c:v>
                </c:pt>
                <c:pt idx="5">
                  <c:v>18530.317529360593</c:v>
                </c:pt>
                <c:pt idx="6">
                  <c:v>24348.924279504074</c:v>
                </c:pt>
                <c:pt idx="7">
                  <c:v>12762.608252674478</c:v>
                </c:pt>
                <c:pt idx="8">
                  <c:v>9638.9142677836171</c:v>
                </c:pt>
                <c:pt idx="9">
                  <c:v>8320.7593973771691</c:v>
                </c:pt>
                <c:pt idx="10">
                  <c:v>9625.7802999594642</c:v>
                </c:pt>
                <c:pt idx="11">
                  <c:v>10323.76910016978</c:v>
                </c:pt>
                <c:pt idx="12">
                  <c:v>22212.078961584641</c:v>
                </c:pt>
                <c:pt idx="13">
                  <c:v>13945.721850506599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01-48CE-B034-CC7D457B9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051056"/>
        <c:axId val="226051448"/>
      </c:barChart>
      <c:catAx>
        <c:axId val="226051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45240004823444"/>
              <c:y val="0.93561931195382186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6051448"/>
        <c:crosses val="autoZero"/>
        <c:auto val="1"/>
        <c:lblAlgn val="ctr"/>
        <c:lblOffset val="100"/>
        <c:noMultiLvlLbl val="0"/>
      </c:catAx>
      <c:valAx>
        <c:axId val="226051448"/>
        <c:scaling>
          <c:orientation val="minMax"/>
          <c:max val="34000"/>
          <c:min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P</a:t>
                </a:r>
                <a:r>
                  <a:rPr lang="en-US"/>
                  <a:t> v Kč/ubytovaného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6051056"/>
        <c:crosses val="autoZero"/>
        <c:crossBetween val="between"/>
        <c:majorUnit val="20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3'!$A$5:$P$5</c:f>
              <c:strCache>
                <c:ptCount val="16"/>
                <c:pt idx="0">
                  <c:v>2019</c:v>
                </c:pt>
              </c:strCache>
            </c:strRef>
          </c:tx>
          <c:invertIfNegative val="0"/>
          <c:cat>
            <c:strRef>
              <c:f>'Tabulka č. 3'!$B$4:$O$4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3'!$B$8:$O$8</c:f>
              <c:numCache>
                <c:formatCode>#,##0</c:formatCode>
                <c:ptCount val="14"/>
                <c:pt idx="0">
                  <c:v>10002.285714285714</c:v>
                </c:pt>
                <c:pt idx="1">
                  <c:v>7077.5221238938057</c:v>
                </c:pt>
                <c:pt idx="2">
                  <c:v>6601.7220720595196</c:v>
                </c:pt>
                <c:pt idx="3">
                  <c:v>7882.5</c:v>
                </c:pt>
                <c:pt idx="4">
                  <c:v>15806.896551724138</c:v>
                </c:pt>
                <c:pt idx="5">
                  <c:v>6495.652173913043</c:v>
                </c:pt>
                <c:pt idx="6">
                  <c:v>5923.0612660289025</c:v>
                </c:pt>
                <c:pt idx="7">
                  <c:v>8377.4647887323936</c:v>
                </c:pt>
                <c:pt idx="8">
                  <c:v>6238.6554621848736</c:v>
                </c:pt>
                <c:pt idx="9">
                  <c:v>6645.6541353383454</c:v>
                </c:pt>
                <c:pt idx="10">
                  <c:v>7531.3092979127132</c:v>
                </c:pt>
                <c:pt idx="11">
                  <c:v>6259.9204093234794</c:v>
                </c:pt>
                <c:pt idx="12">
                  <c:v>6399.1907514450868</c:v>
                </c:pt>
                <c:pt idx="13">
                  <c:v>8860.4391514700401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1D-481E-A304-45459F173E79}"/>
            </c:ext>
          </c:extLst>
        </c:ser>
        <c:ser>
          <c:idx val="1"/>
          <c:order val="1"/>
          <c:tx>
            <c:strRef>
              <c:f>'Tabulka č. 3'!$A$14:$P$14</c:f>
              <c:strCache>
                <c:ptCount val="16"/>
                <c:pt idx="0">
                  <c:v>2020</c:v>
                </c:pt>
              </c:strCache>
            </c:strRef>
          </c:tx>
          <c:invertIfNegative val="0"/>
          <c:cat>
            <c:strRef>
              <c:f>'Tabulka č. 3'!$B$4:$O$4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3'!$B$17:$O$17</c:f>
              <c:numCache>
                <c:formatCode>#,##0</c:formatCode>
                <c:ptCount val="14"/>
                <c:pt idx="0">
                  <c:v>10140.043134435658</c:v>
                </c:pt>
                <c:pt idx="1">
                  <c:v>8485.2000000000007</c:v>
                </c:pt>
                <c:pt idx="2">
                  <c:v>5695.0276243093922</c:v>
                </c:pt>
                <c:pt idx="3">
                  <c:v>7587</c:v>
                </c:pt>
                <c:pt idx="4">
                  <c:v>14580</c:v>
                </c:pt>
                <c:pt idx="5">
                  <c:v>7325.0639386189259</c:v>
                </c:pt>
                <c:pt idx="6">
                  <c:v>7195.1964176674119</c:v>
                </c:pt>
                <c:pt idx="7">
                  <c:v>9205.720414730069</c:v>
                </c:pt>
                <c:pt idx="8">
                  <c:v>7676.385542168674</c:v>
                </c:pt>
                <c:pt idx="9">
                  <c:v>5975.4285714285716</c:v>
                </c:pt>
                <c:pt idx="10">
                  <c:v>8788.2946518668014</c:v>
                </c:pt>
                <c:pt idx="11">
                  <c:v>6159.3</c:v>
                </c:pt>
                <c:pt idx="12">
                  <c:v>7149.7109826589594</c:v>
                </c:pt>
                <c:pt idx="13">
                  <c:v>8687.4154262516913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1D-481E-A304-45459F173E79}"/>
            </c:ext>
          </c:extLst>
        </c:ser>
        <c:ser>
          <c:idx val="2"/>
          <c:order val="2"/>
          <c:tx>
            <c:strRef>
              <c:f>'Tabulka č. 3'!$A$23:$P$23</c:f>
              <c:strCache>
                <c:ptCount val="16"/>
                <c:pt idx="0">
                  <c:v>2021</c:v>
                </c:pt>
              </c:strCache>
            </c:strRef>
          </c:tx>
          <c:invertIfNegative val="0"/>
          <c:val>
            <c:numRef>
              <c:f>'Tabulka č. 3'!$B$26:$O$26</c:f>
              <c:numCache>
                <c:formatCode>#,##0</c:formatCode>
                <c:ptCount val="14"/>
                <c:pt idx="0">
                  <c:v>10675.772825305536</c:v>
                </c:pt>
                <c:pt idx="1">
                  <c:v>8795.8032786885251</c:v>
                </c:pt>
                <c:pt idx="2">
                  <c:v>5922.8287292817677</c:v>
                </c:pt>
                <c:pt idx="3">
                  <c:v>7966.5</c:v>
                </c:pt>
                <c:pt idx="4">
                  <c:v>15219.512195121952</c:v>
                </c:pt>
                <c:pt idx="5">
                  <c:v>7618.1585677749354</c:v>
                </c:pt>
                <c:pt idx="6">
                  <c:v>7140.1109463393186</c:v>
                </c:pt>
                <c:pt idx="7">
                  <c:v>9555.8733401430036</c:v>
                </c:pt>
                <c:pt idx="8">
                  <c:v>8725.3012048192759</c:v>
                </c:pt>
                <c:pt idx="9">
                  <c:v>6371.7201166180766</c:v>
                </c:pt>
                <c:pt idx="10">
                  <c:v>9050.655903128154</c:v>
                </c:pt>
                <c:pt idx="11">
                  <c:v>6528.9</c:v>
                </c:pt>
                <c:pt idx="12">
                  <c:v>7699.4219653179189</c:v>
                </c:pt>
                <c:pt idx="13">
                  <c:v>9093.3694181326118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1D-481E-A304-45459F173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052232"/>
        <c:axId val="226844592"/>
      </c:barChart>
      <c:catAx>
        <c:axId val="226052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49756128699351"/>
              <c:y val="0.933065033537474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6844592"/>
        <c:crosses val="autoZero"/>
        <c:auto val="1"/>
        <c:lblAlgn val="ctr"/>
        <c:lblOffset val="100"/>
        <c:noMultiLvlLbl val="0"/>
      </c:catAx>
      <c:valAx>
        <c:axId val="226844592"/>
        <c:scaling>
          <c:orientation val="minMax"/>
          <c:max val="16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N</a:t>
                </a:r>
                <a:r>
                  <a:rPr lang="en-US"/>
                  <a:t> v Kč/ubytovaného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6052232"/>
        <c:crosses val="autoZero"/>
        <c:crossBetween val="between"/>
        <c:majorUnit val="10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15</xdr:col>
      <xdr:colOff>600074</xdr:colOff>
      <xdr:row>29</xdr:row>
      <xdr:rowOff>19050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15</xdr:col>
      <xdr:colOff>600075</xdr:colOff>
      <xdr:row>56</xdr:row>
      <xdr:rowOff>19050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15</xdr:col>
      <xdr:colOff>600074</xdr:colOff>
      <xdr:row>83</xdr:row>
      <xdr:rowOff>19050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15</xdr:col>
      <xdr:colOff>600074</xdr:colOff>
      <xdr:row>29</xdr:row>
      <xdr:rowOff>19050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15</xdr:col>
      <xdr:colOff>600075</xdr:colOff>
      <xdr:row>56</xdr:row>
      <xdr:rowOff>19050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15</xdr:col>
      <xdr:colOff>600074</xdr:colOff>
      <xdr:row>83</xdr:row>
      <xdr:rowOff>19050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15</xdr:col>
      <xdr:colOff>600074</xdr:colOff>
      <xdr:row>29</xdr:row>
      <xdr:rowOff>19050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15</xdr:col>
      <xdr:colOff>600075</xdr:colOff>
      <xdr:row>56</xdr:row>
      <xdr:rowOff>19050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15</xdr:col>
      <xdr:colOff>600074</xdr:colOff>
      <xdr:row>83</xdr:row>
      <xdr:rowOff>19050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15</xdr:col>
      <xdr:colOff>600074</xdr:colOff>
      <xdr:row>29</xdr:row>
      <xdr:rowOff>19050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15</xdr:col>
      <xdr:colOff>600075</xdr:colOff>
      <xdr:row>56</xdr:row>
      <xdr:rowOff>19050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15</xdr:col>
      <xdr:colOff>600074</xdr:colOff>
      <xdr:row>83</xdr:row>
      <xdr:rowOff>19050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47"/>
  <sheetViews>
    <sheetView tabSelected="1" zoomScale="80" zoomScaleNormal="80" workbookViewId="0">
      <selection activeCell="I21" sqref="I21"/>
    </sheetView>
  </sheetViews>
  <sheetFormatPr defaultRowHeight="15" x14ac:dyDescent="0.25"/>
  <cols>
    <col min="1" max="1" width="83.85546875" style="11" customWidth="1"/>
    <col min="2" max="2" width="9.140625" customWidth="1"/>
  </cols>
  <sheetData>
    <row r="1" spans="1:1" x14ac:dyDescent="0.25">
      <c r="A1" s="64"/>
    </row>
    <row r="2" spans="1:1" x14ac:dyDescent="0.25">
      <c r="A2" s="64" t="s">
        <v>38</v>
      </c>
    </row>
    <row r="15" spans="1:1" ht="36" x14ac:dyDescent="0.55000000000000004">
      <c r="A15" s="8" t="s">
        <v>22</v>
      </c>
    </row>
    <row r="19" spans="1:1" ht="18.75" x14ac:dyDescent="0.3">
      <c r="A19" s="9" t="s">
        <v>33</v>
      </c>
    </row>
    <row r="21" spans="1:1" ht="18.75" x14ac:dyDescent="0.3">
      <c r="A21" s="9" t="s">
        <v>41</v>
      </c>
    </row>
    <row r="45" spans="1:1" x14ac:dyDescent="0.25">
      <c r="A45" s="10" t="s">
        <v>14</v>
      </c>
    </row>
    <row r="46" spans="1:1" x14ac:dyDescent="0.25">
      <c r="A46" s="11" t="s">
        <v>15</v>
      </c>
    </row>
    <row r="47" spans="1:1" x14ac:dyDescent="0.25">
      <c r="A47" s="11" t="s">
        <v>35</v>
      </c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"/>
  <sheetViews>
    <sheetView topLeftCell="A31" zoomScaleNormal="100" workbookViewId="0">
      <selection activeCell="T19" sqref="T19"/>
    </sheetView>
  </sheetViews>
  <sheetFormatPr defaultRowHeight="15" x14ac:dyDescent="0.25"/>
  <sheetData>
    <row r="1" spans="1:16" ht="18.75" x14ac:dyDescent="0.3">
      <c r="A1" s="7"/>
      <c r="B1" s="69" t="s">
        <v>36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41"/>
    </row>
    <row r="2" spans="1:16" ht="15.75" x14ac:dyDescent="0.25">
      <c r="A2" s="13"/>
      <c r="B2" s="70" t="str">
        <f>'Tabulka č. 1'!B2:O2</f>
        <v>pro 50 ubytovaných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13"/>
    </row>
    <row r="3" spans="1:16" ht="15.75" x14ac:dyDescent="0.25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3"/>
    </row>
  </sheetData>
  <mergeCells count="2">
    <mergeCell ref="B1:O1"/>
    <mergeCell ref="B2:O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59" orientation="portrait" r:id="rId1"/>
  <headerFooter>
    <oddHeader>&amp;RPříloha č. 12
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"/>
  <sheetViews>
    <sheetView zoomScaleNormal="100" workbookViewId="0">
      <selection activeCell="R11" sqref="R11"/>
    </sheetView>
  </sheetViews>
  <sheetFormatPr defaultRowHeight="15" x14ac:dyDescent="0.25"/>
  <sheetData>
    <row r="1" spans="1:16" ht="18.75" x14ac:dyDescent="0.3">
      <c r="A1" s="7"/>
      <c r="B1" s="69" t="str">
        <f>'Graf č. 1'!B1:O1</f>
        <v>Krajské normativy MP, MPP a MPN - domovy mládeže VOŠ v letech 2019 - 2021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41"/>
    </row>
    <row r="2" spans="1:16" ht="15.75" x14ac:dyDescent="0.25">
      <c r="A2" s="13"/>
      <c r="B2" s="70" t="str">
        <f>'Tabulka č. 2'!B2:O2</f>
        <v>pro 100 ubytovaných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13"/>
    </row>
    <row r="3" spans="1:16" ht="15.75" x14ac:dyDescent="0.25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3"/>
    </row>
  </sheetData>
  <mergeCells count="2">
    <mergeCell ref="B1:O1"/>
    <mergeCell ref="B2:O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59" orientation="portrait" r:id="rId1"/>
  <headerFooter>
    <oddHeader>&amp;RPříloha č. 12
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3"/>
  <sheetViews>
    <sheetView topLeftCell="A4" zoomScaleNormal="100" workbookViewId="0">
      <selection activeCell="U32" sqref="U32"/>
    </sheetView>
  </sheetViews>
  <sheetFormatPr defaultRowHeight="15" x14ac:dyDescent="0.25"/>
  <sheetData>
    <row r="1" spans="1:16" ht="18.75" x14ac:dyDescent="0.3">
      <c r="A1" s="7"/>
      <c r="B1" s="69" t="str">
        <f>'Graf č. 1'!B1:O1</f>
        <v>Krajské normativy MP, MPP a MPN - domovy mládeže VOŠ v letech 2019 - 2021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41"/>
    </row>
    <row r="2" spans="1:16" ht="15.75" x14ac:dyDescent="0.25">
      <c r="A2" s="13"/>
      <c r="B2" s="70" t="str">
        <f>'Tabulka č. 3'!B2:O2</f>
        <v>pro 150 ubytovaných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13"/>
    </row>
    <row r="3" spans="1:16" ht="15.75" x14ac:dyDescent="0.25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3"/>
    </row>
  </sheetData>
  <mergeCells count="2">
    <mergeCell ref="B1:O1"/>
    <mergeCell ref="B2:O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59" orientation="portrait" r:id="rId1"/>
  <headerFooter>
    <oddHeader>&amp;RPříloha č. 12
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3"/>
  <sheetViews>
    <sheetView topLeftCell="A37" zoomScaleNormal="100" workbookViewId="0">
      <selection activeCell="R42" sqref="R42"/>
    </sheetView>
  </sheetViews>
  <sheetFormatPr defaultRowHeight="15" x14ac:dyDescent="0.25"/>
  <sheetData>
    <row r="1" spans="1:16" ht="18.75" x14ac:dyDescent="0.3">
      <c r="A1" s="7"/>
      <c r="B1" s="69" t="str">
        <f>'Graf č. 1'!B1:O1</f>
        <v>Krajské normativy MP, MPP a MPN - domovy mládeže VOŠ v letech 2019 - 2021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41"/>
    </row>
    <row r="2" spans="1:16" ht="15.75" x14ac:dyDescent="0.25">
      <c r="A2" s="13"/>
      <c r="B2" s="70" t="str">
        <f>'Tabulka č. 4'!B2:O2</f>
        <v>pro 200 ubytovaných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13"/>
    </row>
    <row r="3" spans="1:16" ht="15.75" x14ac:dyDescent="0.25">
      <c r="A3" s="13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13"/>
    </row>
  </sheetData>
  <mergeCells count="2">
    <mergeCell ref="B1:O1"/>
    <mergeCell ref="B2:O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59" orientation="portrait" r:id="rId1"/>
  <headerFooter>
    <oddHeader>&amp;RPříloha č. 12
&amp;A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67"/>
  <sheetViews>
    <sheetView zoomScaleNormal="100" workbookViewId="0">
      <pane ySplit="4" topLeftCell="A14" activePane="bottomLeft" state="frozen"/>
      <selection pane="bottomLeft" activeCell="T26" sqref="T26"/>
    </sheetView>
  </sheetViews>
  <sheetFormatPr defaultRowHeight="15" x14ac:dyDescent="0.25"/>
  <cols>
    <col min="1" max="1" width="14.42578125" style="7" customWidth="1"/>
    <col min="2" max="15" width="7.7109375" style="1" customWidth="1"/>
    <col min="16" max="16" width="7.7109375" style="5" customWidth="1"/>
    <col min="17" max="16384" width="9.140625" style="1"/>
  </cols>
  <sheetData>
    <row r="1" spans="1:16" ht="18.75" x14ac:dyDescent="0.3">
      <c r="B1" s="69" t="s">
        <v>36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41"/>
    </row>
    <row r="2" spans="1:16" ht="15.75" x14ac:dyDescent="0.25">
      <c r="A2" s="13"/>
      <c r="B2" s="70" t="s">
        <v>23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13"/>
    </row>
    <row r="3" spans="1:16" ht="16.5" thickBo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4"/>
    </row>
    <row r="4" spans="1:16" s="6" customFormat="1" ht="81" customHeight="1" thickBot="1" x14ac:dyDescent="0.3">
      <c r="A4" s="38"/>
      <c r="B4" s="39" t="s">
        <v>0</v>
      </c>
      <c r="C4" s="39" t="s">
        <v>1</v>
      </c>
      <c r="D4" s="39" t="s">
        <v>2</v>
      </c>
      <c r="E4" s="39" t="s">
        <v>3</v>
      </c>
      <c r="F4" s="39" t="s">
        <v>4</v>
      </c>
      <c r="G4" s="39" t="s">
        <v>5</v>
      </c>
      <c r="H4" s="39" t="s">
        <v>6</v>
      </c>
      <c r="I4" s="39" t="s">
        <v>7</v>
      </c>
      <c r="J4" s="39" t="s">
        <v>8</v>
      </c>
      <c r="K4" s="39" t="s">
        <v>9</v>
      </c>
      <c r="L4" s="39" t="s">
        <v>10</v>
      </c>
      <c r="M4" s="39" t="s">
        <v>11</v>
      </c>
      <c r="N4" s="39" t="s">
        <v>12</v>
      </c>
      <c r="O4" s="39" t="s">
        <v>13</v>
      </c>
      <c r="P4" s="40" t="s">
        <v>20</v>
      </c>
    </row>
    <row r="5" spans="1:16" ht="19.5" thickBot="1" x14ac:dyDescent="0.3">
      <c r="A5" s="74" t="s">
        <v>21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6"/>
    </row>
    <row r="6" spans="1:16" x14ac:dyDescent="0.25">
      <c r="A6" s="15" t="s">
        <v>29</v>
      </c>
      <c r="B6" s="16">
        <f>(12*B11/B10)+(12*B13/B12)</f>
        <v>32009.534797942793</v>
      </c>
      <c r="C6" s="16">
        <f t="shared" ref="C6:O6" si="0">(12*C11/C10)+(12*C13/C12)</f>
        <v>20865.042123893807</v>
      </c>
      <c r="D6" s="16">
        <f t="shared" si="0"/>
        <v>24862.058244166794</v>
      </c>
      <c r="E6" s="16">
        <f t="shared" si="0"/>
        <v>25314.07894736842</v>
      </c>
      <c r="F6" s="16">
        <f t="shared" si="0"/>
        <v>37673.563218390802</v>
      </c>
      <c r="G6" s="16">
        <f t="shared" si="0"/>
        <v>29044.472049689441</v>
      </c>
      <c r="H6" s="16">
        <f t="shared" si="0"/>
        <v>31870.780418456627</v>
      </c>
      <c r="I6" s="16">
        <f t="shared" si="0"/>
        <v>22651.148999258708</v>
      </c>
      <c r="J6" s="16">
        <f t="shared" si="0"/>
        <v>31979.015702344979</v>
      </c>
      <c r="K6" s="16">
        <f t="shared" si="0"/>
        <v>17337.822467032533</v>
      </c>
      <c r="L6" s="16">
        <f t="shared" si="0"/>
        <v>20320.773079662478</v>
      </c>
      <c r="M6" s="16">
        <f t="shared" si="0"/>
        <v>19191.794201982848</v>
      </c>
      <c r="N6" s="16">
        <f t="shared" si="0"/>
        <v>34257.022630948923</v>
      </c>
      <c r="O6" s="16">
        <f t="shared" si="0"/>
        <v>22611.027386764159</v>
      </c>
      <c r="P6" s="18">
        <f t="shared" ref="P6:P13" si="1">SUMIF(B6:O6,"&gt;0")/COUNTIF(B6:O6,"&gt;0")</f>
        <v>26427.723876278811</v>
      </c>
    </row>
    <row r="7" spans="1:16" x14ac:dyDescent="0.25">
      <c r="A7" s="19" t="s">
        <v>30</v>
      </c>
      <c r="B7" s="20">
        <f>12*B11/B10</f>
        <v>22007.24908365708</v>
      </c>
      <c r="C7" s="20">
        <f t="shared" ref="C7:O7" si="2">12*C11/C10</f>
        <v>13787.52</v>
      </c>
      <c r="D7" s="20">
        <f t="shared" si="2"/>
        <v>18260.336172107272</v>
      </c>
      <c r="E7" s="20">
        <f t="shared" si="2"/>
        <v>17431.57894736842</v>
      </c>
      <c r="F7" s="20">
        <f t="shared" si="2"/>
        <v>21866.666666666668</v>
      </c>
      <c r="G7" s="20">
        <f t="shared" si="2"/>
        <v>22548.819875776397</v>
      </c>
      <c r="H7" s="20">
        <f t="shared" si="2"/>
        <v>25947.719152427722</v>
      </c>
      <c r="I7" s="20">
        <f t="shared" si="2"/>
        <v>14273.684210526317</v>
      </c>
      <c r="J7" s="20">
        <f t="shared" si="2"/>
        <v>25740.360240160106</v>
      </c>
      <c r="K7" s="20">
        <f t="shared" si="2"/>
        <v>10692.168331694187</v>
      </c>
      <c r="L7" s="20">
        <f t="shared" si="2"/>
        <v>12789.463781749764</v>
      </c>
      <c r="M7" s="20">
        <f t="shared" si="2"/>
        <v>12931.873792659369</v>
      </c>
      <c r="N7" s="20">
        <f t="shared" si="2"/>
        <v>27857.831879503832</v>
      </c>
      <c r="O7" s="20">
        <f t="shared" si="2"/>
        <v>13750.588235294117</v>
      </c>
      <c r="P7" s="37">
        <f t="shared" si="1"/>
        <v>18563.275740685091</v>
      </c>
    </row>
    <row r="8" spans="1:16" x14ac:dyDescent="0.25">
      <c r="A8" s="19" t="s">
        <v>31</v>
      </c>
      <c r="B8" s="20">
        <f>12*B13/B12</f>
        <v>10002.285714285714</v>
      </c>
      <c r="C8" s="20">
        <f t="shared" ref="C8:O8" si="3">12*C13/C12</f>
        <v>7077.5221238938057</v>
      </c>
      <c r="D8" s="20">
        <f t="shared" si="3"/>
        <v>6601.7220720595196</v>
      </c>
      <c r="E8" s="20">
        <f t="shared" si="3"/>
        <v>7882.5</v>
      </c>
      <c r="F8" s="20">
        <f t="shared" si="3"/>
        <v>15806.896551724138</v>
      </c>
      <c r="G8" s="20">
        <f t="shared" si="3"/>
        <v>6495.652173913043</v>
      </c>
      <c r="H8" s="20">
        <f t="shared" si="3"/>
        <v>5923.0612660289025</v>
      </c>
      <c r="I8" s="20">
        <f t="shared" si="3"/>
        <v>8377.4647887323936</v>
      </c>
      <c r="J8" s="20">
        <f t="shared" si="3"/>
        <v>6238.6554621848736</v>
      </c>
      <c r="K8" s="20">
        <f t="shared" si="3"/>
        <v>6645.6541353383454</v>
      </c>
      <c r="L8" s="20">
        <f t="shared" si="3"/>
        <v>7531.3092979127132</v>
      </c>
      <c r="M8" s="20">
        <f t="shared" si="3"/>
        <v>6259.9204093234794</v>
      </c>
      <c r="N8" s="20">
        <f t="shared" si="3"/>
        <v>6399.1907514450868</v>
      </c>
      <c r="O8" s="20">
        <f t="shared" si="3"/>
        <v>8860.4391514700401</v>
      </c>
      <c r="P8" s="37">
        <f t="shared" si="1"/>
        <v>7864.4481355937178</v>
      </c>
    </row>
    <row r="9" spans="1:16" x14ac:dyDescent="0.25">
      <c r="A9" s="19" t="s">
        <v>32</v>
      </c>
      <c r="B9" s="20">
        <v>305</v>
      </c>
      <c r="C9" s="20">
        <v>300</v>
      </c>
      <c r="D9" s="20">
        <v>290</v>
      </c>
      <c r="E9" s="20">
        <v>135</v>
      </c>
      <c r="F9" s="20">
        <v>450</v>
      </c>
      <c r="G9" s="20">
        <v>232</v>
      </c>
      <c r="H9" s="20">
        <v>300</v>
      </c>
      <c r="I9" s="20">
        <v>282</v>
      </c>
      <c r="J9" s="20">
        <v>277</v>
      </c>
      <c r="K9" s="20">
        <v>245</v>
      </c>
      <c r="L9" s="20">
        <v>379</v>
      </c>
      <c r="M9" s="20">
        <v>412</v>
      </c>
      <c r="N9" s="20">
        <v>196</v>
      </c>
      <c r="O9" s="21">
        <v>290</v>
      </c>
      <c r="P9" s="22">
        <f t="shared" si="1"/>
        <v>292.35714285714283</v>
      </c>
    </row>
    <row r="10" spans="1:16" x14ac:dyDescent="0.25">
      <c r="A10" s="23" t="s">
        <v>16</v>
      </c>
      <c r="B10" s="24">
        <v>19.542651531098631</v>
      </c>
      <c r="C10" s="24">
        <v>31.25</v>
      </c>
      <c r="D10" s="24">
        <v>22.773293770747181</v>
      </c>
      <c r="E10" s="24">
        <v>23.75</v>
      </c>
      <c r="F10" s="24">
        <v>18</v>
      </c>
      <c r="G10" s="25">
        <v>16.100000000000001</v>
      </c>
      <c r="H10" s="24">
        <v>13.721437244964482</v>
      </c>
      <c r="I10" s="24">
        <v>27.74</v>
      </c>
      <c r="J10" s="24">
        <v>14.99</v>
      </c>
      <c r="K10" s="24">
        <v>38.637999999999998</v>
      </c>
      <c r="L10" s="24">
        <v>31.89</v>
      </c>
      <c r="M10" s="24">
        <v>31.06</v>
      </c>
      <c r="N10" s="24">
        <v>13.655046869597779</v>
      </c>
      <c r="O10" s="26">
        <v>29.75</v>
      </c>
      <c r="P10" s="27">
        <f t="shared" si="1"/>
        <v>23.775744958314863</v>
      </c>
    </row>
    <row r="11" spans="1:16" x14ac:dyDescent="0.25">
      <c r="A11" s="19" t="s">
        <v>17</v>
      </c>
      <c r="B11" s="2">
        <v>35840</v>
      </c>
      <c r="C11" s="2">
        <v>35905</v>
      </c>
      <c r="D11" s="2">
        <v>34654</v>
      </c>
      <c r="E11" s="2">
        <v>34500</v>
      </c>
      <c r="F11" s="2">
        <v>32800</v>
      </c>
      <c r="G11" s="2">
        <v>30253</v>
      </c>
      <c r="H11" s="2">
        <v>29670</v>
      </c>
      <c r="I11" s="2">
        <v>32996</v>
      </c>
      <c r="J11" s="2">
        <v>32154</v>
      </c>
      <c r="K11" s="2">
        <v>34427</v>
      </c>
      <c r="L11" s="3">
        <v>33988</v>
      </c>
      <c r="M11" s="2">
        <v>33472</v>
      </c>
      <c r="N11" s="2">
        <v>31700</v>
      </c>
      <c r="O11" s="28">
        <v>34090</v>
      </c>
      <c r="P11" s="29">
        <f t="shared" si="1"/>
        <v>33317.785714285717</v>
      </c>
    </row>
    <row r="12" spans="1:16" x14ac:dyDescent="0.25">
      <c r="A12" s="23" t="s">
        <v>18</v>
      </c>
      <c r="B12" s="24">
        <v>26.25</v>
      </c>
      <c r="C12" s="24">
        <v>33.9</v>
      </c>
      <c r="D12" s="24">
        <v>35.887</v>
      </c>
      <c r="E12" s="24">
        <v>32</v>
      </c>
      <c r="F12" s="24">
        <v>14.5</v>
      </c>
      <c r="G12" s="25">
        <v>31.28</v>
      </c>
      <c r="H12" s="24">
        <v>35.373600000000003</v>
      </c>
      <c r="I12" s="24">
        <v>27.69</v>
      </c>
      <c r="J12" s="24">
        <v>35.700000000000003</v>
      </c>
      <c r="K12" s="24">
        <v>33.25</v>
      </c>
      <c r="L12" s="24">
        <v>31.62</v>
      </c>
      <c r="M12" s="24">
        <v>35.18</v>
      </c>
      <c r="N12" s="24">
        <v>34.6</v>
      </c>
      <c r="O12" s="26">
        <v>26.87</v>
      </c>
      <c r="P12" s="27">
        <f t="shared" si="1"/>
        <v>31.007185714285718</v>
      </c>
    </row>
    <row r="13" spans="1:16" ht="15.75" thickBot="1" x14ac:dyDescent="0.3">
      <c r="A13" s="30" t="s">
        <v>19</v>
      </c>
      <c r="B13" s="31">
        <v>21880</v>
      </c>
      <c r="C13" s="31">
        <v>19994</v>
      </c>
      <c r="D13" s="31">
        <v>19743</v>
      </c>
      <c r="E13" s="31">
        <v>21020</v>
      </c>
      <c r="F13" s="31">
        <v>19100</v>
      </c>
      <c r="G13" s="31">
        <v>16932</v>
      </c>
      <c r="H13" s="31">
        <v>17460</v>
      </c>
      <c r="I13" s="31">
        <v>19331</v>
      </c>
      <c r="J13" s="31">
        <v>18560</v>
      </c>
      <c r="K13" s="31">
        <v>18414</v>
      </c>
      <c r="L13" s="32">
        <v>19845</v>
      </c>
      <c r="M13" s="31">
        <v>18352</v>
      </c>
      <c r="N13" s="31">
        <v>18451</v>
      </c>
      <c r="O13" s="33">
        <v>19840</v>
      </c>
      <c r="P13" s="34">
        <f t="shared" si="1"/>
        <v>19208.714285714286</v>
      </c>
    </row>
    <row r="14" spans="1:16" s="7" customFormat="1" ht="19.5" thickBot="1" x14ac:dyDescent="0.3">
      <c r="A14" s="71" t="s">
        <v>26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3"/>
    </row>
    <row r="15" spans="1:16" s="7" customFormat="1" x14ac:dyDescent="0.25">
      <c r="A15" s="15" t="s">
        <v>29</v>
      </c>
      <c r="B15" s="16">
        <f>(12*B20/B19)+(12*B22/B21)</f>
        <v>34345.56096026607</v>
      </c>
      <c r="C15" s="16">
        <f t="shared" ref="C15:O15" si="4">(12*C20/C19)+(12*C22/C21)</f>
        <v>23857.488000000001</v>
      </c>
      <c r="D15" s="16">
        <f t="shared" si="4"/>
        <v>43760.667523686934</v>
      </c>
      <c r="E15" s="16">
        <f t="shared" si="4"/>
        <v>26457.568421052631</v>
      </c>
      <c r="F15" s="16">
        <f t="shared" si="4"/>
        <v>44180</v>
      </c>
      <c r="G15" s="16">
        <f t="shared" si="4"/>
        <v>29569.799282955864</v>
      </c>
      <c r="H15" s="16">
        <f t="shared" si="4"/>
        <v>38661.406245882674</v>
      </c>
      <c r="I15" s="16">
        <f t="shared" si="4"/>
        <v>25049.700227275131</v>
      </c>
      <c r="J15" s="16">
        <f t="shared" si="4"/>
        <v>18957.626096004551</v>
      </c>
      <c r="K15" s="16">
        <f t="shared" si="4"/>
        <v>16836.188065099457</v>
      </c>
      <c r="L15" s="16">
        <f t="shared" si="4"/>
        <v>22859.790418564826</v>
      </c>
      <c r="M15" s="16">
        <f t="shared" si="4"/>
        <v>19783.329574861367</v>
      </c>
      <c r="N15" s="16">
        <f t="shared" si="4"/>
        <v>37934.812199406551</v>
      </c>
      <c r="O15" s="16">
        <f t="shared" si="4"/>
        <v>22987.798587001293</v>
      </c>
      <c r="P15" s="18">
        <f t="shared" ref="P15:P22" si="5">SUMIF(B15:O15,"&gt;0")/COUNTIF(B15:O15,"&gt;0")</f>
        <v>28945.838257289812</v>
      </c>
    </row>
    <row r="16" spans="1:16" s="7" customFormat="1" x14ac:dyDescent="0.25">
      <c r="A16" s="19" t="s">
        <v>30</v>
      </c>
      <c r="B16" s="20">
        <f>12*B20/B19</f>
        <v>24205.517825830415</v>
      </c>
      <c r="C16" s="20">
        <f t="shared" ref="C16:O16" si="6">12*C20/C19</f>
        <v>15372.288</v>
      </c>
      <c r="D16" s="20">
        <f t="shared" si="6"/>
        <v>38065.639899377544</v>
      </c>
      <c r="E16" s="20">
        <f t="shared" si="6"/>
        <v>18870.568421052631</v>
      </c>
      <c r="F16" s="20">
        <f t="shared" si="6"/>
        <v>29600</v>
      </c>
      <c r="G16" s="20">
        <f t="shared" si="6"/>
        <v>22244.735344336939</v>
      </c>
      <c r="H16" s="20">
        <f t="shared" si="6"/>
        <v>31466.209828215262</v>
      </c>
      <c r="I16" s="20">
        <f t="shared" si="6"/>
        <v>15843.979812545062</v>
      </c>
      <c r="J16" s="20">
        <f t="shared" si="6"/>
        <v>11281.240553835876</v>
      </c>
      <c r="K16" s="20">
        <f t="shared" si="6"/>
        <v>10860.759493670885</v>
      </c>
      <c r="L16" s="20">
        <f t="shared" si="6"/>
        <v>14071.495766698024</v>
      </c>
      <c r="M16" s="20">
        <f t="shared" si="6"/>
        <v>13624.029574861368</v>
      </c>
      <c r="N16" s="20">
        <f t="shared" si="6"/>
        <v>30785.101216747593</v>
      </c>
      <c r="O16" s="20">
        <f t="shared" si="6"/>
        <v>14300.383160749599</v>
      </c>
      <c r="P16" s="37">
        <f t="shared" si="5"/>
        <v>20756.567778422945</v>
      </c>
    </row>
    <row r="17" spans="1:16" s="7" customFormat="1" x14ac:dyDescent="0.25">
      <c r="A17" s="19" t="s">
        <v>31</v>
      </c>
      <c r="B17" s="20">
        <f>12*B22/B21</f>
        <v>10140.043134435658</v>
      </c>
      <c r="C17" s="20">
        <f t="shared" ref="C17:O17" si="7">12*C22/C21</f>
        <v>8485.2000000000007</v>
      </c>
      <c r="D17" s="20">
        <f t="shared" si="7"/>
        <v>5695.0276243093922</v>
      </c>
      <c r="E17" s="20">
        <f t="shared" si="7"/>
        <v>7587</v>
      </c>
      <c r="F17" s="20">
        <f t="shared" si="7"/>
        <v>14580</v>
      </c>
      <c r="G17" s="20">
        <f t="shared" si="7"/>
        <v>7325.0639386189259</v>
      </c>
      <c r="H17" s="20">
        <f t="shared" si="7"/>
        <v>7195.1964176674119</v>
      </c>
      <c r="I17" s="20">
        <f t="shared" si="7"/>
        <v>9205.720414730069</v>
      </c>
      <c r="J17" s="20">
        <f t="shared" si="7"/>
        <v>7676.385542168674</v>
      </c>
      <c r="K17" s="20">
        <f t="shared" si="7"/>
        <v>5975.4285714285716</v>
      </c>
      <c r="L17" s="20">
        <f t="shared" si="7"/>
        <v>8788.2946518668014</v>
      </c>
      <c r="M17" s="20">
        <f t="shared" si="7"/>
        <v>6159.3</v>
      </c>
      <c r="N17" s="20">
        <f t="shared" si="7"/>
        <v>7149.7109826589594</v>
      </c>
      <c r="O17" s="20">
        <f t="shared" si="7"/>
        <v>8687.4154262516913</v>
      </c>
      <c r="P17" s="37">
        <f t="shared" si="5"/>
        <v>8189.2704788668689</v>
      </c>
    </row>
    <row r="18" spans="1:16" s="7" customFormat="1" x14ac:dyDescent="0.25">
      <c r="A18" s="19" t="s">
        <v>32</v>
      </c>
      <c r="B18" s="20">
        <v>305</v>
      </c>
      <c r="C18" s="20">
        <v>300</v>
      </c>
      <c r="D18" s="20">
        <v>250</v>
      </c>
      <c r="E18" s="20">
        <v>135</v>
      </c>
      <c r="F18" s="20">
        <v>165</v>
      </c>
      <c r="G18" s="20">
        <v>234</v>
      </c>
      <c r="H18" s="20">
        <v>310</v>
      </c>
      <c r="I18" s="20">
        <v>250</v>
      </c>
      <c r="J18" s="20">
        <v>250</v>
      </c>
      <c r="K18" s="20">
        <v>222</v>
      </c>
      <c r="L18" s="20">
        <v>379</v>
      </c>
      <c r="M18" s="20">
        <v>289</v>
      </c>
      <c r="N18" s="20">
        <v>240</v>
      </c>
      <c r="O18" s="21">
        <v>290</v>
      </c>
      <c r="P18" s="22">
        <f t="shared" si="5"/>
        <v>258.5</v>
      </c>
    </row>
    <row r="19" spans="1:16" s="7" customFormat="1" x14ac:dyDescent="0.25">
      <c r="A19" s="23" t="s">
        <v>16</v>
      </c>
      <c r="B19" s="24">
        <v>19.542651531098631</v>
      </c>
      <c r="C19" s="24">
        <v>31.25</v>
      </c>
      <c r="D19" s="24">
        <v>11.38664688537359</v>
      </c>
      <c r="E19" s="24">
        <v>23.75</v>
      </c>
      <c r="F19" s="24">
        <v>15</v>
      </c>
      <c r="G19" s="25">
        <v>17.57</v>
      </c>
      <c r="H19" s="24">
        <v>14.224782789017191</v>
      </c>
      <c r="I19" s="24">
        <v>27.74</v>
      </c>
      <c r="J19" s="24">
        <v>38.977628205125598</v>
      </c>
      <c r="K19" s="24">
        <v>42.502000000000002</v>
      </c>
      <c r="L19" s="24">
        <v>31.89</v>
      </c>
      <c r="M19" s="24">
        <v>32.46</v>
      </c>
      <c r="N19" s="24">
        <v>13.655046869597779</v>
      </c>
      <c r="O19" s="26">
        <v>32.726395841233412</v>
      </c>
      <c r="P19" s="27">
        <f t="shared" si="5"/>
        <v>25.191082294389012</v>
      </c>
    </row>
    <row r="20" spans="1:16" s="7" customFormat="1" x14ac:dyDescent="0.25">
      <c r="A20" s="19" t="s">
        <v>17</v>
      </c>
      <c r="B20" s="2">
        <v>39420</v>
      </c>
      <c r="C20" s="2">
        <v>40032</v>
      </c>
      <c r="D20" s="2">
        <v>36120</v>
      </c>
      <c r="E20" s="2">
        <v>37348</v>
      </c>
      <c r="F20" s="2">
        <v>37000</v>
      </c>
      <c r="G20" s="2">
        <v>32570</v>
      </c>
      <c r="H20" s="2">
        <v>37300</v>
      </c>
      <c r="I20" s="2">
        <v>36626</v>
      </c>
      <c r="J20" s="2">
        <v>36643</v>
      </c>
      <c r="K20" s="2">
        <v>38467</v>
      </c>
      <c r="L20" s="3">
        <v>37395</v>
      </c>
      <c r="M20" s="2">
        <v>36853</v>
      </c>
      <c r="N20" s="2">
        <v>35031</v>
      </c>
      <c r="O20" s="28">
        <v>39000</v>
      </c>
      <c r="P20" s="29">
        <f t="shared" si="5"/>
        <v>37128.928571428572</v>
      </c>
    </row>
    <row r="21" spans="1:16" s="7" customFormat="1" x14ac:dyDescent="0.25">
      <c r="A21" s="23" t="s">
        <v>18</v>
      </c>
      <c r="B21" s="24">
        <v>27.82</v>
      </c>
      <c r="C21" s="24">
        <v>30</v>
      </c>
      <c r="D21" s="24">
        <v>45.25</v>
      </c>
      <c r="E21" s="24">
        <v>40</v>
      </c>
      <c r="F21" s="24">
        <v>20</v>
      </c>
      <c r="G21" s="25">
        <v>31.28</v>
      </c>
      <c r="H21" s="24">
        <v>35.373600000000003</v>
      </c>
      <c r="I21" s="24">
        <v>27.97</v>
      </c>
      <c r="J21" s="24">
        <v>33.200000000000003</v>
      </c>
      <c r="K21" s="24">
        <v>42</v>
      </c>
      <c r="L21" s="24">
        <v>29.73</v>
      </c>
      <c r="M21" s="24">
        <v>40</v>
      </c>
      <c r="N21" s="24">
        <v>34.6</v>
      </c>
      <c r="O21" s="26">
        <v>29.56</v>
      </c>
      <c r="P21" s="27">
        <f t="shared" si="5"/>
        <v>33.341685714285717</v>
      </c>
    </row>
    <row r="22" spans="1:16" s="7" customFormat="1" ht="15.75" thickBot="1" x14ac:dyDescent="0.3">
      <c r="A22" s="30" t="s">
        <v>19</v>
      </c>
      <c r="B22" s="31">
        <v>23508</v>
      </c>
      <c r="C22" s="31">
        <v>21213</v>
      </c>
      <c r="D22" s="31">
        <v>21475</v>
      </c>
      <c r="E22" s="31">
        <v>25290</v>
      </c>
      <c r="F22" s="31">
        <v>24300</v>
      </c>
      <c r="G22" s="31">
        <v>19094</v>
      </c>
      <c r="H22" s="31">
        <v>21210</v>
      </c>
      <c r="I22" s="31">
        <v>21457</v>
      </c>
      <c r="J22" s="31">
        <v>21238</v>
      </c>
      <c r="K22" s="31">
        <v>20914</v>
      </c>
      <c r="L22" s="32">
        <v>21773</v>
      </c>
      <c r="M22" s="31">
        <v>20531</v>
      </c>
      <c r="N22" s="31">
        <v>20615</v>
      </c>
      <c r="O22" s="33">
        <v>21400</v>
      </c>
      <c r="P22" s="34">
        <f t="shared" si="5"/>
        <v>21715.571428571428</v>
      </c>
    </row>
    <row r="23" spans="1:16" s="7" customFormat="1" ht="19.5" thickBot="1" x14ac:dyDescent="0.3">
      <c r="A23" s="71" t="s">
        <v>37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3"/>
    </row>
    <row r="24" spans="1:16" s="7" customFormat="1" x14ac:dyDescent="0.25">
      <c r="A24" s="15" t="s">
        <v>29</v>
      </c>
      <c r="B24" s="16">
        <f>(12*B29/B28)+(12*B31/B30)</f>
        <v>40918.588074572399</v>
      </c>
      <c r="C24" s="16">
        <f t="shared" ref="C24:O24" si="8">(12*C29/C28)+(12*C31/C30)</f>
        <v>25418.279469164714</v>
      </c>
      <c r="D24" s="16">
        <f t="shared" si="8"/>
        <v>26620.75695806845</v>
      </c>
      <c r="E24" s="16">
        <f t="shared" si="8"/>
        <v>28724.226315789474</v>
      </c>
      <c r="F24" s="16">
        <f t="shared" si="8"/>
        <v>46899.512195121948</v>
      </c>
      <c r="G24" s="16">
        <f t="shared" si="8"/>
        <v>31864.715198395312</v>
      </c>
      <c r="H24" s="16">
        <f t="shared" si="8"/>
        <v>41032.297514674312</v>
      </c>
      <c r="I24" s="16">
        <f t="shared" si="8"/>
        <v>27618.598646559731</v>
      </c>
      <c r="J24" s="16">
        <f t="shared" si="8"/>
        <v>21199.225924950493</v>
      </c>
      <c r="K24" s="16">
        <f t="shared" si="8"/>
        <v>18451.52420765812</v>
      </c>
      <c r="L24" s="16">
        <f t="shared" si="8"/>
        <v>23943.600399835588</v>
      </c>
      <c r="M24" s="16">
        <f t="shared" si="8"/>
        <v>21515.221626617375</v>
      </c>
      <c r="N24" s="16">
        <f t="shared" si="8"/>
        <v>41269.427574057547</v>
      </c>
      <c r="O24" s="17">
        <f t="shared" si="8"/>
        <v>24677.120298436661</v>
      </c>
      <c r="P24" s="18">
        <f t="shared" ref="P24:P31" si="9">SUMIF(B24:O24,"&gt;0")/COUNTIF(B24:O24,"&gt;0")</f>
        <v>30010.935314564442</v>
      </c>
    </row>
    <row r="25" spans="1:16" s="7" customFormat="1" x14ac:dyDescent="0.25">
      <c r="A25" s="19" t="s">
        <v>30</v>
      </c>
      <c r="B25" s="35">
        <f>12*B29/B28</f>
        <v>30242.81524926686</v>
      </c>
      <c r="C25" s="35">
        <f t="shared" ref="C25:O25" si="10">12*C29/C28</f>
        <v>16622.476190476191</v>
      </c>
      <c r="D25" s="35">
        <f t="shared" si="10"/>
        <v>20697.928228786684</v>
      </c>
      <c r="E25" s="35">
        <f t="shared" si="10"/>
        <v>20757.726315789474</v>
      </c>
      <c r="F25" s="35">
        <f t="shared" si="10"/>
        <v>31680</v>
      </c>
      <c r="G25" s="35">
        <f t="shared" si="10"/>
        <v>24246.556630620376</v>
      </c>
      <c r="H25" s="35">
        <f t="shared" si="10"/>
        <v>33892.186568334997</v>
      </c>
      <c r="I25" s="35">
        <f t="shared" si="10"/>
        <v>18062.725306416727</v>
      </c>
      <c r="J25" s="35">
        <f t="shared" si="10"/>
        <v>12473.924720131219</v>
      </c>
      <c r="K25" s="35">
        <f t="shared" si="10"/>
        <v>12079.804091040045</v>
      </c>
      <c r="L25" s="35">
        <f t="shared" si="10"/>
        <v>14892.944496707432</v>
      </c>
      <c r="M25" s="35">
        <f t="shared" si="10"/>
        <v>14986.321626617375</v>
      </c>
      <c r="N25" s="35">
        <f t="shared" si="10"/>
        <v>33570.00560873963</v>
      </c>
      <c r="O25" s="36">
        <f t="shared" si="10"/>
        <v>15583.750880304051</v>
      </c>
      <c r="P25" s="37">
        <f t="shared" si="9"/>
        <v>21413.511850945073</v>
      </c>
    </row>
    <row r="26" spans="1:16" s="7" customFormat="1" x14ac:dyDescent="0.25">
      <c r="A26" s="19" t="s">
        <v>31</v>
      </c>
      <c r="B26" s="35">
        <f>12*B31/B30</f>
        <v>10675.772825305536</v>
      </c>
      <c r="C26" s="35">
        <f t="shared" ref="C26:O26" si="11">12*C31/C30</f>
        <v>8795.8032786885251</v>
      </c>
      <c r="D26" s="35">
        <f t="shared" si="11"/>
        <v>5922.8287292817677</v>
      </c>
      <c r="E26" s="35">
        <f t="shared" si="11"/>
        <v>7966.5</v>
      </c>
      <c r="F26" s="35">
        <f t="shared" si="11"/>
        <v>15219.512195121952</v>
      </c>
      <c r="G26" s="35">
        <f t="shared" si="11"/>
        <v>7618.1585677749354</v>
      </c>
      <c r="H26" s="35">
        <f t="shared" si="11"/>
        <v>7140.1109463393186</v>
      </c>
      <c r="I26" s="35">
        <f t="shared" si="11"/>
        <v>9555.8733401430036</v>
      </c>
      <c r="J26" s="35">
        <f t="shared" si="11"/>
        <v>8725.3012048192759</v>
      </c>
      <c r="K26" s="35">
        <f t="shared" si="11"/>
        <v>6371.7201166180766</v>
      </c>
      <c r="L26" s="35">
        <f t="shared" si="11"/>
        <v>9050.655903128154</v>
      </c>
      <c r="M26" s="35">
        <f t="shared" si="11"/>
        <v>6528.9</v>
      </c>
      <c r="N26" s="35">
        <f t="shared" si="11"/>
        <v>7699.4219653179189</v>
      </c>
      <c r="O26" s="36">
        <f t="shared" si="11"/>
        <v>9093.3694181326118</v>
      </c>
      <c r="P26" s="37">
        <f t="shared" si="9"/>
        <v>8597.4234636193632</v>
      </c>
    </row>
    <row r="27" spans="1:16" s="7" customFormat="1" x14ac:dyDescent="0.25">
      <c r="A27" s="19" t="s">
        <v>32</v>
      </c>
      <c r="B27" s="20">
        <v>345</v>
      </c>
      <c r="C27" s="20">
        <v>300</v>
      </c>
      <c r="D27" s="20">
        <v>319</v>
      </c>
      <c r="E27" s="20">
        <v>187</v>
      </c>
      <c r="F27" s="20">
        <v>319</v>
      </c>
      <c r="G27" s="20">
        <v>300</v>
      </c>
      <c r="H27" s="20">
        <v>350</v>
      </c>
      <c r="I27" s="20">
        <v>300</v>
      </c>
      <c r="J27" s="20">
        <v>319</v>
      </c>
      <c r="K27" s="20">
        <v>259</v>
      </c>
      <c r="L27" s="20">
        <v>379</v>
      </c>
      <c r="M27" s="20">
        <v>318</v>
      </c>
      <c r="N27" s="20">
        <v>275</v>
      </c>
      <c r="O27" s="21">
        <v>370</v>
      </c>
      <c r="P27" s="22">
        <f t="shared" si="9"/>
        <v>310</v>
      </c>
    </row>
    <row r="28" spans="1:16" s="7" customFormat="1" x14ac:dyDescent="0.25">
      <c r="A28" s="23" t="s">
        <v>16</v>
      </c>
      <c r="B28" s="24">
        <v>17.05</v>
      </c>
      <c r="C28" s="24">
        <v>31.5</v>
      </c>
      <c r="D28" s="24">
        <v>22.773293770747181</v>
      </c>
      <c r="E28" s="24">
        <v>23.75</v>
      </c>
      <c r="F28" s="24">
        <v>15</v>
      </c>
      <c r="G28" s="25">
        <v>17.57</v>
      </c>
      <c r="H28" s="24">
        <v>14.197962678795664</v>
      </c>
      <c r="I28" s="24">
        <v>27.74</v>
      </c>
      <c r="J28" s="24">
        <v>38.977628205125598</v>
      </c>
      <c r="K28" s="24">
        <v>41.652000000000001</v>
      </c>
      <c r="L28" s="24">
        <v>31.89</v>
      </c>
      <c r="M28" s="24">
        <v>32.46</v>
      </c>
      <c r="N28" s="24">
        <v>13.655046869597779</v>
      </c>
      <c r="O28" s="26">
        <v>32.726395841233412</v>
      </c>
      <c r="P28" s="27">
        <f t="shared" si="9"/>
        <v>25.7815948118214</v>
      </c>
    </row>
    <row r="29" spans="1:16" s="7" customFormat="1" x14ac:dyDescent="0.25">
      <c r="A29" s="19" t="s">
        <v>17</v>
      </c>
      <c r="B29" s="2">
        <v>42970</v>
      </c>
      <c r="C29" s="2">
        <v>43634</v>
      </c>
      <c r="D29" s="2">
        <v>39280</v>
      </c>
      <c r="E29" s="2">
        <v>41083</v>
      </c>
      <c r="F29" s="2">
        <v>39600</v>
      </c>
      <c r="G29" s="2">
        <v>35501</v>
      </c>
      <c r="H29" s="2">
        <v>40100</v>
      </c>
      <c r="I29" s="2">
        <v>41755</v>
      </c>
      <c r="J29" s="2">
        <v>40517</v>
      </c>
      <c r="K29" s="2">
        <v>41929</v>
      </c>
      <c r="L29" s="3">
        <v>39578</v>
      </c>
      <c r="M29" s="2">
        <v>40538</v>
      </c>
      <c r="N29" s="2">
        <v>38200</v>
      </c>
      <c r="O29" s="28">
        <v>42500</v>
      </c>
      <c r="P29" s="29">
        <f t="shared" si="9"/>
        <v>40513.214285714283</v>
      </c>
    </row>
    <row r="30" spans="1:16" s="7" customFormat="1" x14ac:dyDescent="0.25">
      <c r="A30" s="23" t="s">
        <v>18</v>
      </c>
      <c r="B30" s="24">
        <v>27.82</v>
      </c>
      <c r="C30" s="24">
        <v>30.5</v>
      </c>
      <c r="D30" s="24">
        <v>45.25</v>
      </c>
      <c r="E30" s="24">
        <v>40</v>
      </c>
      <c r="F30" s="24">
        <v>20.5</v>
      </c>
      <c r="G30" s="25">
        <v>31.28</v>
      </c>
      <c r="H30" s="24">
        <v>37.142280000000007</v>
      </c>
      <c r="I30" s="24">
        <v>29.37</v>
      </c>
      <c r="J30" s="24">
        <v>33.200000000000003</v>
      </c>
      <c r="K30" s="24">
        <v>41.16</v>
      </c>
      <c r="L30" s="24">
        <v>29.73</v>
      </c>
      <c r="M30" s="24">
        <v>40</v>
      </c>
      <c r="N30" s="24">
        <v>34.6</v>
      </c>
      <c r="O30" s="26">
        <v>29.56</v>
      </c>
      <c r="P30" s="27">
        <f t="shared" si="9"/>
        <v>33.579448571428571</v>
      </c>
    </row>
    <row r="31" spans="1:16" s="7" customFormat="1" ht="15.75" thickBot="1" x14ac:dyDescent="0.3">
      <c r="A31" s="30" t="s">
        <v>19</v>
      </c>
      <c r="B31" s="31">
        <v>24750</v>
      </c>
      <c r="C31" s="31">
        <v>22356</v>
      </c>
      <c r="D31" s="31">
        <v>22334</v>
      </c>
      <c r="E31" s="31">
        <v>26555</v>
      </c>
      <c r="F31" s="31">
        <v>26000</v>
      </c>
      <c r="G31" s="31">
        <v>19858</v>
      </c>
      <c r="H31" s="31">
        <v>22100</v>
      </c>
      <c r="I31" s="31">
        <v>23388</v>
      </c>
      <c r="J31" s="31">
        <v>24140</v>
      </c>
      <c r="K31" s="31">
        <v>21855</v>
      </c>
      <c r="L31" s="32">
        <v>22423</v>
      </c>
      <c r="M31" s="31">
        <v>21763</v>
      </c>
      <c r="N31" s="31">
        <v>22200</v>
      </c>
      <c r="O31" s="33">
        <v>22400</v>
      </c>
      <c r="P31" s="34">
        <f t="shared" si="9"/>
        <v>23008.714285714286</v>
      </c>
    </row>
    <row r="32" spans="1:16" ht="19.5" thickBot="1" x14ac:dyDescent="0.3">
      <c r="A32" s="71" t="s">
        <v>28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3"/>
    </row>
    <row r="33" spans="1:16" x14ac:dyDescent="0.25">
      <c r="A33" s="15" t="s">
        <v>29</v>
      </c>
      <c r="B33" s="42">
        <f>ROUND(B15-B6,0)</f>
        <v>2336</v>
      </c>
      <c r="C33" s="42">
        <f t="shared" ref="C33:O33" si="12">ROUND(C15-C6,0)</f>
        <v>2992</v>
      </c>
      <c r="D33" s="42">
        <f t="shared" si="12"/>
        <v>18899</v>
      </c>
      <c r="E33" s="42">
        <f t="shared" si="12"/>
        <v>1143</v>
      </c>
      <c r="F33" s="42">
        <f t="shared" si="12"/>
        <v>6506</v>
      </c>
      <c r="G33" s="42">
        <f t="shared" si="12"/>
        <v>525</v>
      </c>
      <c r="H33" s="42">
        <f t="shared" si="12"/>
        <v>6791</v>
      </c>
      <c r="I33" s="42">
        <f t="shared" si="12"/>
        <v>2399</v>
      </c>
      <c r="J33" s="42">
        <f t="shared" si="12"/>
        <v>-13021</v>
      </c>
      <c r="K33" s="42">
        <f t="shared" si="12"/>
        <v>-502</v>
      </c>
      <c r="L33" s="42">
        <f t="shared" si="12"/>
        <v>2539</v>
      </c>
      <c r="M33" s="42">
        <f t="shared" si="12"/>
        <v>592</v>
      </c>
      <c r="N33" s="42">
        <f t="shared" si="12"/>
        <v>3678</v>
      </c>
      <c r="O33" s="43">
        <f t="shared" si="12"/>
        <v>377</v>
      </c>
      <c r="P33" s="59">
        <f>AVERAGE(B33:O33)</f>
        <v>2518.1428571428573</v>
      </c>
    </row>
    <row r="34" spans="1:16" x14ac:dyDescent="0.25">
      <c r="A34" s="19" t="s">
        <v>30</v>
      </c>
      <c r="B34" s="44">
        <f>ROUND(B16-B7,0)</f>
        <v>2198</v>
      </c>
      <c r="C34" s="44">
        <f t="shared" ref="C34:O34" si="13">ROUND(C16-C7,0)</f>
        <v>1585</v>
      </c>
      <c r="D34" s="44">
        <f t="shared" si="13"/>
        <v>19805</v>
      </c>
      <c r="E34" s="44">
        <f t="shared" si="13"/>
        <v>1439</v>
      </c>
      <c r="F34" s="44">
        <f t="shared" si="13"/>
        <v>7733</v>
      </c>
      <c r="G34" s="44">
        <f t="shared" si="13"/>
        <v>-304</v>
      </c>
      <c r="H34" s="44">
        <f t="shared" si="13"/>
        <v>5518</v>
      </c>
      <c r="I34" s="44">
        <f t="shared" si="13"/>
        <v>1570</v>
      </c>
      <c r="J34" s="44">
        <f t="shared" si="13"/>
        <v>-14459</v>
      </c>
      <c r="K34" s="44">
        <f t="shared" si="13"/>
        <v>169</v>
      </c>
      <c r="L34" s="44">
        <f t="shared" si="13"/>
        <v>1282</v>
      </c>
      <c r="M34" s="44">
        <f t="shared" si="13"/>
        <v>692</v>
      </c>
      <c r="N34" s="44">
        <f t="shared" si="13"/>
        <v>2927</v>
      </c>
      <c r="O34" s="45">
        <f t="shared" si="13"/>
        <v>550</v>
      </c>
      <c r="P34" s="60">
        <f t="shared" ref="P34:P40" si="14">AVERAGE(B34:O34)</f>
        <v>2193.2142857142858</v>
      </c>
    </row>
    <row r="35" spans="1:16" x14ac:dyDescent="0.25">
      <c r="A35" s="19" t="s">
        <v>31</v>
      </c>
      <c r="B35" s="44">
        <f>ROUND(B17-B8,0)</f>
        <v>138</v>
      </c>
      <c r="C35" s="44">
        <f t="shared" ref="C35:O35" si="15">ROUND(C17-C8,0)</f>
        <v>1408</v>
      </c>
      <c r="D35" s="44">
        <f t="shared" si="15"/>
        <v>-907</v>
      </c>
      <c r="E35" s="44">
        <f t="shared" si="15"/>
        <v>-296</v>
      </c>
      <c r="F35" s="44">
        <f t="shared" si="15"/>
        <v>-1227</v>
      </c>
      <c r="G35" s="44">
        <f t="shared" si="15"/>
        <v>829</v>
      </c>
      <c r="H35" s="44">
        <f t="shared" si="15"/>
        <v>1272</v>
      </c>
      <c r="I35" s="44">
        <f t="shared" si="15"/>
        <v>828</v>
      </c>
      <c r="J35" s="44">
        <f t="shared" si="15"/>
        <v>1438</v>
      </c>
      <c r="K35" s="44">
        <f t="shared" si="15"/>
        <v>-670</v>
      </c>
      <c r="L35" s="44">
        <f t="shared" si="15"/>
        <v>1257</v>
      </c>
      <c r="M35" s="44">
        <f t="shared" si="15"/>
        <v>-101</v>
      </c>
      <c r="N35" s="44">
        <f t="shared" si="15"/>
        <v>751</v>
      </c>
      <c r="O35" s="45">
        <f t="shared" si="15"/>
        <v>-173</v>
      </c>
      <c r="P35" s="60">
        <f t="shared" si="14"/>
        <v>324.78571428571428</v>
      </c>
    </row>
    <row r="36" spans="1:16" x14ac:dyDescent="0.25">
      <c r="A36" s="19" t="s">
        <v>32</v>
      </c>
      <c r="B36" s="46">
        <f>ROUND(B18-B9,0)</f>
        <v>0</v>
      </c>
      <c r="C36" s="46">
        <f t="shared" ref="C36:O36" si="16">ROUND(C18-C9,0)</f>
        <v>0</v>
      </c>
      <c r="D36" s="46">
        <f t="shared" si="16"/>
        <v>-40</v>
      </c>
      <c r="E36" s="46">
        <f t="shared" si="16"/>
        <v>0</v>
      </c>
      <c r="F36" s="46">
        <f t="shared" si="16"/>
        <v>-285</v>
      </c>
      <c r="G36" s="46">
        <f t="shared" si="16"/>
        <v>2</v>
      </c>
      <c r="H36" s="46">
        <f t="shared" si="16"/>
        <v>10</v>
      </c>
      <c r="I36" s="46">
        <f t="shared" si="16"/>
        <v>-32</v>
      </c>
      <c r="J36" s="46">
        <f t="shared" si="16"/>
        <v>-27</v>
      </c>
      <c r="K36" s="46">
        <f t="shared" si="16"/>
        <v>-23</v>
      </c>
      <c r="L36" s="46">
        <f t="shared" si="16"/>
        <v>0</v>
      </c>
      <c r="M36" s="46">
        <f t="shared" si="16"/>
        <v>-123</v>
      </c>
      <c r="N36" s="46">
        <f t="shared" si="16"/>
        <v>44</v>
      </c>
      <c r="O36" s="47">
        <f t="shared" si="16"/>
        <v>0</v>
      </c>
      <c r="P36" s="61">
        <f t="shared" si="14"/>
        <v>-33.857142857142854</v>
      </c>
    </row>
    <row r="37" spans="1:16" x14ac:dyDescent="0.25">
      <c r="A37" s="23" t="s">
        <v>16</v>
      </c>
      <c r="B37" s="49">
        <f>ROUND(B19-B10,2)</f>
        <v>0</v>
      </c>
      <c r="C37" s="49">
        <f t="shared" ref="C37:O37" si="17">ROUND(C19-C10,2)</f>
        <v>0</v>
      </c>
      <c r="D37" s="49">
        <f t="shared" si="17"/>
        <v>-11.39</v>
      </c>
      <c r="E37" s="49">
        <f t="shared" si="17"/>
        <v>0</v>
      </c>
      <c r="F37" s="49">
        <f t="shared" si="17"/>
        <v>-3</v>
      </c>
      <c r="G37" s="49">
        <f t="shared" si="17"/>
        <v>1.47</v>
      </c>
      <c r="H37" s="49">
        <f t="shared" si="17"/>
        <v>0.5</v>
      </c>
      <c r="I37" s="49">
        <f t="shared" si="17"/>
        <v>0</v>
      </c>
      <c r="J37" s="49">
        <f t="shared" si="17"/>
        <v>23.99</v>
      </c>
      <c r="K37" s="49">
        <f t="shared" si="17"/>
        <v>3.86</v>
      </c>
      <c r="L37" s="49">
        <f t="shared" si="17"/>
        <v>0</v>
      </c>
      <c r="M37" s="49">
        <f t="shared" si="17"/>
        <v>1.4</v>
      </c>
      <c r="N37" s="49">
        <f t="shared" si="17"/>
        <v>0</v>
      </c>
      <c r="O37" s="50">
        <f t="shared" si="17"/>
        <v>2.98</v>
      </c>
      <c r="P37" s="48">
        <f t="shared" si="14"/>
        <v>1.4149999999999998</v>
      </c>
    </row>
    <row r="38" spans="1:16" x14ac:dyDescent="0.25">
      <c r="A38" s="19" t="s">
        <v>17</v>
      </c>
      <c r="B38" s="46">
        <f t="shared" ref="B38:O38" si="18">ROUND(B20-B11,0)</f>
        <v>3580</v>
      </c>
      <c r="C38" s="46">
        <f t="shared" si="18"/>
        <v>4127</v>
      </c>
      <c r="D38" s="46">
        <f t="shared" si="18"/>
        <v>1466</v>
      </c>
      <c r="E38" s="46">
        <f t="shared" si="18"/>
        <v>2848</v>
      </c>
      <c r="F38" s="46">
        <f t="shared" si="18"/>
        <v>4200</v>
      </c>
      <c r="G38" s="46">
        <f t="shared" si="18"/>
        <v>2317</v>
      </c>
      <c r="H38" s="46">
        <f t="shared" si="18"/>
        <v>7630</v>
      </c>
      <c r="I38" s="46">
        <f t="shared" si="18"/>
        <v>3630</v>
      </c>
      <c r="J38" s="46">
        <f t="shared" si="18"/>
        <v>4489</v>
      </c>
      <c r="K38" s="46">
        <f t="shared" si="18"/>
        <v>4040</v>
      </c>
      <c r="L38" s="46">
        <f t="shared" si="18"/>
        <v>3407</v>
      </c>
      <c r="M38" s="46">
        <f t="shared" si="18"/>
        <v>3381</v>
      </c>
      <c r="N38" s="46">
        <f t="shared" si="18"/>
        <v>3331</v>
      </c>
      <c r="O38" s="47">
        <f t="shared" si="18"/>
        <v>4910</v>
      </c>
      <c r="P38" s="62">
        <f t="shared" si="14"/>
        <v>3811.1428571428573</v>
      </c>
    </row>
    <row r="39" spans="1:16" x14ac:dyDescent="0.25">
      <c r="A39" s="23" t="s">
        <v>18</v>
      </c>
      <c r="B39" s="49">
        <f t="shared" ref="B39:O39" si="19">ROUND(B21-B12,2)</f>
        <v>1.57</v>
      </c>
      <c r="C39" s="49">
        <f t="shared" si="19"/>
        <v>-3.9</v>
      </c>
      <c r="D39" s="49">
        <f t="shared" si="19"/>
        <v>9.36</v>
      </c>
      <c r="E39" s="49">
        <f t="shared" si="19"/>
        <v>8</v>
      </c>
      <c r="F39" s="49">
        <f t="shared" si="19"/>
        <v>5.5</v>
      </c>
      <c r="G39" s="49">
        <f t="shared" si="19"/>
        <v>0</v>
      </c>
      <c r="H39" s="49">
        <f t="shared" si="19"/>
        <v>0</v>
      </c>
      <c r="I39" s="49">
        <f t="shared" si="19"/>
        <v>0.28000000000000003</v>
      </c>
      <c r="J39" s="49">
        <f t="shared" si="19"/>
        <v>-2.5</v>
      </c>
      <c r="K39" s="49">
        <f t="shared" si="19"/>
        <v>8.75</v>
      </c>
      <c r="L39" s="49">
        <f t="shared" si="19"/>
        <v>-1.89</v>
      </c>
      <c r="M39" s="49">
        <f t="shared" si="19"/>
        <v>4.82</v>
      </c>
      <c r="N39" s="49">
        <f t="shared" si="19"/>
        <v>0</v>
      </c>
      <c r="O39" s="50">
        <f t="shared" si="19"/>
        <v>2.69</v>
      </c>
      <c r="P39" s="48">
        <f t="shared" si="14"/>
        <v>2.3342857142857141</v>
      </c>
    </row>
    <row r="40" spans="1:16" ht="15.75" thickBot="1" x14ac:dyDescent="0.3">
      <c r="A40" s="30" t="s">
        <v>19</v>
      </c>
      <c r="B40" s="66">
        <f t="shared" ref="B40:O40" si="20">ROUND(B22-B13,0)</f>
        <v>1628</v>
      </c>
      <c r="C40" s="66">
        <f t="shared" si="20"/>
        <v>1219</v>
      </c>
      <c r="D40" s="66">
        <f t="shared" si="20"/>
        <v>1732</v>
      </c>
      <c r="E40" s="66">
        <f t="shared" si="20"/>
        <v>4270</v>
      </c>
      <c r="F40" s="66">
        <f t="shared" si="20"/>
        <v>5200</v>
      </c>
      <c r="G40" s="66">
        <f t="shared" si="20"/>
        <v>2162</v>
      </c>
      <c r="H40" s="66">
        <f t="shared" si="20"/>
        <v>3750</v>
      </c>
      <c r="I40" s="66">
        <f t="shared" si="20"/>
        <v>2126</v>
      </c>
      <c r="J40" s="66">
        <f t="shared" si="20"/>
        <v>2678</v>
      </c>
      <c r="K40" s="66">
        <f t="shared" si="20"/>
        <v>2500</v>
      </c>
      <c r="L40" s="66">
        <f t="shared" si="20"/>
        <v>1928</v>
      </c>
      <c r="M40" s="66">
        <f t="shared" si="20"/>
        <v>2179</v>
      </c>
      <c r="N40" s="66">
        <f t="shared" si="20"/>
        <v>2164</v>
      </c>
      <c r="O40" s="67">
        <f t="shared" si="20"/>
        <v>1560</v>
      </c>
      <c r="P40" s="63">
        <f t="shared" si="14"/>
        <v>2506.8571428571427</v>
      </c>
    </row>
    <row r="41" spans="1:16" ht="19.5" thickBot="1" x14ac:dyDescent="0.3">
      <c r="A41" s="71" t="s">
        <v>40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3"/>
    </row>
    <row r="42" spans="1:16" x14ac:dyDescent="0.25">
      <c r="A42" s="15" t="s">
        <v>29</v>
      </c>
      <c r="B42" s="42">
        <f>ROUND(B24-B15,0)</f>
        <v>6573</v>
      </c>
      <c r="C42" s="42">
        <f t="shared" ref="C42:O42" si="21">ROUND(C24-C15,0)</f>
        <v>1561</v>
      </c>
      <c r="D42" s="42">
        <f t="shared" si="21"/>
        <v>-17140</v>
      </c>
      <c r="E42" s="42">
        <f t="shared" si="21"/>
        <v>2267</v>
      </c>
      <c r="F42" s="42">
        <f t="shared" si="21"/>
        <v>2720</v>
      </c>
      <c r="G42" s="42">
        <f t="shared" si="21"/>
        <v>2295</v>
      </c>
      <c r="H42" s="42">
        <f t="shared" si="21"/>
        <v>2371</v>
      </c>
      <c r="I42" s="42">
        <f t="shared" si="21"/>
        <v>2569</v>
      </c>
      <c r="J42" s="42">
        <f t="shared" si="21"/>
        <v>2242</v>
      </c>
      <c r="K42" s="42">
        <f t="shared" si="21"/>
        <v>1615</v>
      </c>
      <c r="L42" s="42">
        <f t="shared" si="21"/>
        <v>1084</v>
      </c>
      <c r="M42" s="42">
        <f t="shared" si="21"/>
        <v>1732</v>
      </c>
      <c r="N42" s="42">
        <f t="shared" si="21"/>
        <v>3335</v>
      </c>
      <c r="O42" s="43">
        <f t="shared" si="21"/>
        <v>1689</v>
      </c>
      <c r="P42" s="59">
        <f>AVERAGE(B42:O42)</f>
        <v>1065.2142857142858</v>
      </c>
    </row>
    <row r="43" spans="1:16" x14ac:dyDescent="0.25">
      <c r="A43" s="19" t="s">
        <v>30</v>
      </c>
      <c r="B43" s="44">
        <f>ROUND(B25-B16,0)</f>
        <v>6037</v>
      </c>
      <c r="C43" s="44">
        <f t="shared" ref="C43:O43" si="22">ROUND(C25-C16,0)</f>
        <v>1250</v>
      </c>
      <c r="D43" s="44">
        <f t="shared" si="22"/>
        <v>-17368</v>
      </c>
      <c r="E43" s="44">
        <f t="shared" si="22"/>
        <v>1887</v>
      </c>
      <c r="F43" s="44">
        <f t="shared" si="22"/>
        <v>2080</v>
      </c>
      <c r="G43" s="44">
        <f t="shared" si="22"/>
        <v>2002</v>
      </c>
      <c r="H43" s="44">
        <f t="shared" si="22"/>
        <v>2426</v>
      </c>
      <c r="I43" s="44">
        <f t="shared" si="22"/>
        <v>2219</v>
      </c>
      <c r="J43" s="44">
        <f t="shared" si="22"/>
        <v>1193</v>
      </c>
      <c r="K43" s="44">
        <f t="shared" si="22"/>
        <v>1219</v>
      </c>
      <c r="L43" s="44">
        <f t="shared" si="22"/>
        <v>821</v>
      </c>
      <c r="M43" s="44">
        <f t="shared" si="22"/>
        <v>1362</v>
      </c>
      <c r="N43" s="44">
        <f t="shared" si="22"/>
        <v>2785</v>
      </c>
      <c r="O43" s="45">
        <f t="shared" si="22"/>
        <v>1283</v>
      </c>
      <c r="P43" s="60">
        <f t="shared" ref="P43:P49" si="23">AVERAGE(B43:O43)</f>
        <v>656.85714285714289</v>
      </c>
    </row>
    <row r="44" spans="1:16" x14ac:dyDescent="0.25">
      <c r="A44" s="19" t="s">
        <v>31</v>
      </c>
      <c r="B44" s="44">
        <f>ROUND(B26-B17,0)</f>
        <v>536</v>
      </c>
      <c r="C44" s="44">
        <f t="shared" ref="C44:O44" si="24">ROUND(C26-C17,0)</f>
        <v>311</v>
      </c>
      <c r="D44" s="44">
        <f t="shared" si="24"/>
        <v>228</v>
      </c>
      <c r="E44" s="44">
        <f t="shared" si="24"/>
        <v>380</v>
      </c>
      <c r="F44" s="44">
        <f t="shared" si="24"/>
        <v>640</v>
      </c>
      <c r="G44" s="44">
        <f t="shared" si="24"/>
        <v>293</v>
      </c>
      <c r="H44" s="44">
        <f t="shared" si="24"/>
        <v>-55</v>
      </c>
      <c r="I44" s="44">
        <f t="shared" si="24"/>
        <v>350</v>
      </c>
      <c r="J44" s="44">
        <f t="shared" si="24"/>
        <v>1049</v>
      </c>
      <c r="K44" s="44">
        <f t="shared" si="24"/>
        <v>396</v>
      </c>
      <c r="L44" s="44">
        <f t="shared" si="24"/>
        <v>262</v>
      </c>
      <c r="M44" s="44">
        <f t="shared" si="24"/>
        <v>370</v>
      </c>
      <c r="N44" s="44">
        <f t="shared" si="24"/>
        <v>550</v>
      </c>
      <c r="O44" s="45">
        <f t="shared" si="24"/>
        <v>406</v>
      </c>
      <c r="P44" s="60">
        <f t="shared" si="23"/>
        <v>408.28571428571428</v>
      </c>
    </row>
    <row r="45" spans="1:16" x14ac:dyDescent="0.25">
      <c r="A45" s="19" t="s">
        <v>32</v>
      </c>
      <c r="B45" s="46">
        <f>ROUND(B27-B18,0)</f>
        <v>40</v>
      </c>
      <c r="C45" s="46">
        <f t="shared" ref="C45:O45" si="25">ROUND(C27-C18,0)</f>
        <v>0</v>
      </c>
      <c r="D45" s="46">
        <f t="shared" si="25"/>
        <v>69</v>
      </c>
      <c r="E45" s="46">
        <f t="shared" si="25"/>
        <v>52</v>
      </c>
      <c r="F45" s="46">
        <f t="shared" si="25"/>
        <v>154</v>
      </c>
      <c r="G45" s="46">
        <f t="shared" si="25"/>
        <v>66</v>
      </c>
      <c r="H45" s="46">
        <f t="shared" si="25"/>
        <v>40</v>
      </c>
      <c r="I45" s="46">
        <f t="shared" si="25"/>
        <v>50</v>
      </c>
      <c r="J45" s="46">
        <f t="shared" si="25"/>
        <v>69</v>
      </c>
      <c r="K45" s="46">
        <f t="shared" si="25"/>
        <v>37</v>
      </c>
      <c r="L45" s="46">
        <f t="shared" si="25"/>
        <v>0</v>
      </c>
      <c r="M45" s="46">
        <f t="shared" si="25"/>
        <v>29</v>
      </c>
      <c r="N45" s="46">
        <f t="shared" si="25"/>
        <v>35</v>
      </c>
      <c r="O45" s="47">
        <f t="shared" si="25"/>
        <v>80</v>
      </c>
      <c r="P45" s="61">
        <f t="shared" si="23"/>
        <v>51.5</v>
      </c>
    </row>
    <row r="46" spans="1:16" x14ac:dyDescent="0.25">
      <c r="A46" s="23" t="s">
        <v>16</v>
      </c>
      <c r="B46" s="49">
        <f>ROUND(B28-B19,2)</f>
        <v>-2.4900000000000002</v>
      </c>
      <c r="C46" s="49">
        <f t="shared" ref="C46:O46" si="26">ROUND(C28-C19,2)</f>
        <v>0.25</v>
      </c>
      <c r="D46" s="49">
        <f t="shared" si="26"/>
        <v>11.39</v>
      </c>
      <c r="E46" s="49">
        <f t="shared" si="26"/>
        <v>0</v>
      </c>
      <c r="F46" s="49">
        <f t="shared" si="26"/>
        <v>0</v>
      </c>
      <c r="G46" s="49">
        <f t="shared" si="26"/>
        <v>0</v>
      </c>
      <c r="H46" s="49">
        <f t="shared" si="26"/>
        <v>-0.03</v>
      </c>
      <c r="I46" s="49">
        <f t="shared" si="26"/>
        <v>0</v>
      </c>
      <c r="J46" s="49">
        <f t="shared" si="26"/>
        <v>0</v>
      </c>
      <c r="K46" s="49">
        <f t="shared" si="26"/>
        <v>-0.85</v>
      </c>
      <c r="L46" s="49">
        <f t="shared" si="26"/>
        <v>0</v>
      </c>
      <c r="M46" s="49">
        <f t="shared" si="26"/>
        <v>0</v>
      </c>
      <c r="N46" s="49">
        <f t="shared" si="26"/>
        <v>0</v>
      </c>
      <c r="O46" s="50">
        <f t="shared" si="26"/>
        <v>0</v>
      </c>
      <c r="P46" s="48">
        <f t="shared" si="23"/>
        <v>0.59071428571428586</v>
      </c>
    </row>
    <row r="47" spans="1:16" x14ac:dyDescent="0.25">
      <c r="A47" s="19" t="s">
        <v>17</v>
      </c>
      <c r="B47" s="46">
        <f t="shared" ref="B47:O47" si="27">ROUND(B29-B20,0)</f>
        <v>3550</v>
      </c>
      <c r="C47" s="46">
        <f t="shared" si="27"/>
        <v>3602</v>
      </c>
      <c r="D47" s="46">
        <f t="shared" si="27"/>
        <v>3160</v>
      </c>
      <c r="E47" s="46">
        <f t="shared" si="27"/>
        <v>3735</v>
      </c>
      <c r="F47" s="46">
        <f t="shared" si="27"/>
        <v>2600</v>
      </c>
      <c r="G47" s="46">
        <f t="shared" si="27"/>
        <v>2931</v>
      </c>
      <c r="H47" s="46">
        <f t="shared" si="27"/>
        <v>2800</v>
      </c>
      <c r="I47" s="46">
        <f t="shared" si="27"/>
        <v>5129</v>
      </c>
      <c r="J47" s="46">
        <f t="shared" si="27"/>
        <v>3874</v>
      </c>
      <c r="K47" s="46">
        <f t="shared" si="27"/>
        <v>3462</v>
      </c>
      <c r="L47" s="46">
        <f t="shared" si="27"/>
        <v>2183</v>
      </c>
      <c r="M47" s="46">
        <f t="shared" si="27"/>
        <v>3685</v>
      </c>
      <c r="N47" s="46">
        <f t="shared" si="27"/>
        <v>3169</v>
      </c>
      <c r="O47" s="47">
        <f t="shared" si="27"/>
        <v>3500</v>
      </c>
      <c r="P47" s="62">
        <f t="shared" si="23"/>
        <v>3384.2857142857142</v>
      </c>
    </row>
    <row r="48" spans="1:16" x14ac:dyDescent="0.25">
      <c r="A48" s="23" t="s">
        <v>18</v>
      </c>
      <c r="B48" s="49">
        <f t="shared" ref="B48:O48" si="28">ROUND(B30-B21,2)</f>
        <v>0</v>
      </c>
      <c r="C48" s="49">
        <f t="shared" si="28"/>
        <v>0.5</v>
      </c>
      <c r="D48" s="49">
        <f t="shared" si="28"/>
        <v>0</v>
      </c>
      <c r="E48" s="49">
        <f t="shared" si="28"/>
        <v>0</v>
      </c>
      <c r="F48" s="49">
        <f t="shared" si="28"/>
        <v>0.5</v>
      </c>
      <c r="G48" s="49">
        <f t="shared" si="28"/>
        <v>0</v>
      </c>
      <c r="H48" s="49">
        <f t="shared" si="28"/>
        <v>1.77</v>
      </c>
      <c r="I48" s="49">
        <f t="shared" si="28"/>
        <v>1.4</v>
      </c>
      <c r="J48" s="49">
        <f t="shared" si="28"/>
        <v>0</v>
      </c>
      <c r="K48" s="49">
        <f t="shared" si="28"/>
        <v>-0.84</v>
      </c>
      <c r="L48" s="49">
        <f t="shared" si="28"/>
        <v>0</v>
      </c>
      <c r="M48" s="49">
        <f t="shared" si="28"/>
        <v>0</v>
      </c>
      <c r="N48" s="49">
        <f t="shared" si="28"/>
        <v>0</v>
      </c>
      <c r="O48" s="50">
        <f t="shared" si="28"/>
        <v>0</v>
      </c>
      <c r="P48" s="48">
        <f t="shared" si="23"/>
        <v>0.23785714285714285</v>
      </c>
    </row>
    <row r="49" spans="1:16" ht="15.75" thickBot="1" x14ac:dyDescent="0.3">
      <c r="A49" s="30" t="s">
        <v>19</v>
      </c>
      <c r="B49" s="66">
        <f t="shared" ref="B49:O49" si="29">ROUND(B31-B22,0)</f>
        <v>1242</v>
      </c>
      <c r="C49" s="66">
        <f t="shared" si="29"/>
        <v>1143</v>
      </c>
      <c r="D49" s="66">
        <f t="shared" si="29"/>
        <v>859</v>
      </c>
      <c r="E49" s="66">
        <f t="shared" si="29"/>
        <v>1265</v>
      </c>
      <c r="F49" s="66">
        <f t="shared" si="29"/>
        <v>1700</v>
      </c>
      <c r="G49" s="66">
        <f t="shared" si="29"/>
        <v>764</v>
      </c>
      <c r="H49" s="66">
        <f t="shared" si="29"/>
        <v>890</v>
      </c>
      <c r="I49" s="66">
        <f t="shared" si="29"/>
        <v>1931</v>
      </c>
      <c r="J49" s="66">
        <f t="shared" si="29"/>
        <v>2902</v>
      </c>
      <c r="K49" s="66">
        <f t="shared" si="29"/>
        <v>941</v>
      </c>
      <c r="L49" s="66">
        <f t="shared" si="29"/>
        <v>650</v>
      </c>
      <c r="M49" s="66">
        <f t="shared" si="29"/>
        <v>1232</v>
      </c>
      <c r="N49" s="66">
        <f t="shared" si="29"/>
        <v>1585</v>
      </c>
      <c r="O49" s="67">
        <f t="shared" si="29"/>
        <v>1000</v>
      </c>
      <c r="P49" s="63">
        <f t="shared" si="23"/>
        <v>1293.1428571428571</v>
      </c>
    </row>
    <row r="50" spans="1:16" ht="19.5" thickBot="1" x14ac:dyDescent="0.3">
      <c r="A50" s="71" t="s">
        <v>27</v>
      </c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3"/>
    </row>
    <row r="51" spans="1:16" x14ac:dyDescent="0.25">
      <c r="A51" s="15" t="s">
        <v>29</v>
      </c>
      <c r="B51" s="55">
        <f>ROUND(100*(B15-B6)/B6,2)</f>
        <v>7.3</v>
      </c>
      <c r="C51" s="55">
        <f t="shared" ref="C51:O51" si="30">ROUND(100*(C15-C6)/C6,2)</f>
        <v>14.34</v>
      </c>
      <c r="D51" s="55">
        <f t="shared" si="30"/>
        <v>76.010000000000005</v>
      </c>
      <c r="E51" s="55">
        <f t="shared" si="30"/>
        <v>4.5199999999999996</v>
      </c>
      <c r="F51" s="55">
        <f t="shared" si="30"/>
        <v>17.27</v>
      </c>
      <c r="G51" s="55">
        <f t="shared" si="30"/>
        <v>1.81</v>
      </c>
      <c r="H51" s="55">
        <f t="shared" si="30"/>
        <v>21.31</v>
      </c>
      <c r="I51" s="55">
        <f t="shared" si="30"/>
        <v>10.59</v>
      </c>
      <c r="J51" s="55">
        <f t="shared" si="30"/>
        <v>-40.72</v>
      </c>
      <c r="K51" s="55">
        <f t="shared" si="30"/>
        <v>-2.89</v>
      </c>
      <c r="L51" s="55">
        <f t="shared" si="30"/>
        <v>12.49</v>
      </c>
      <c r="M51" s="55">
        <f t="shared" si="30"/>
        <v>3.08</v>
      </c>
      <c r="N51" s="55">
        <f t="shared" si="30"/>
        <v>10.74</v>
      </c>
      <c r="O51" s="56">
        <f t="shared" si="30"/>
        <v>1.67</v>
      </c>
      <c r="P51" s="51">
        <f t="shared" ref="P51:P58" si="31">AVERAGE(B51:O51)</f>
        <v>9.8228571428571421</v>
      </c>
    </row>
    <row r="52" spans="1:16" x14ac:dyDescent="0.25">
      <c r="A52" s="19" t="s">
        <v>30</v>
      </c>
      <c r="B52" s="49">
        <f t="shared" ref="B52:O58" si="32">ROUND(100*(B16-B7)/B7,2)</f>
        <v>9.99</v>
      </c>
      <c r="C52" s="49">
        <f t="shared" si="32"/>
        <v>11.49</v>
      </c>
      <c r="D52" s="49">
        <f t="shared" si="32"/>
        <v>108.46</v>
      </c>
      <c r="E52" s="49">
        <f t="shared" si="32"/>
        <v>8.26</v>
      </c>
      <c r="F52" s="49">
        <f t="shared" si="32"/>
        <v>35.369999999999997</v>
      </c>
      <c r="G52" s="49">
        <f t="shared" si="32"/>
        <v>-1.35</v>
      </c>
      <c r="H52" s="49">
        <f t="shared" si="32"/>
        <v>21.27</v>
      </c>
      <c r="I52" s="49">
        <f t="shared" si="32"/>
        <v>11</v>
      </c>
      <c r="J52" s="49">
        <f t="shared" si="32"/>
        <v>-56.17</v>
      </c>
      <c r="K52" s="49">
        <f t="shared" si="32"/>
        <v>1.58</v>
      </c>
      <c r="L52" s="49">
        <f t="shared" si="32"/>
        <v>10.02</v>
      </c>
      <c r="M52" s="49">
        <f t="shared" si="32"/>
        <v>5.35</v>
      </c>
      <c r="N52" s="49">
        <f t="shared" si="32"/>
        <v>10.51</v>
      </c>
      <c r="O52" s="50">
        <f t="shared" si="32"/>
        <v>4</v>
      </c>
      <c r="P52" s="52">
        <f t="shared" si="31"/>
        <v>12.841428571428571</v>
      </c>
    </row>
    <row r="53" spans="1:16" x14ac:dyDescent="0.25">
      <c r="A53" s="19" t="s">
        <v>31</v>
      </c>
      <c r="B53" s="49">
        <f t="shared" si="32"/>
        <v>1.38</v>
      </c>
      <c r="C53" s="49">
        <f t="shared" si="32"/>
        <v>19.89</v>
      </c>
      <c r="D53" s="49">
        <f t="shared" si="32"/>
        <v>-13.73</v>
      </c>
      <c r="E53" s="49">
        <f t="shared" si="32"/>
        <v>-3.75</v>
      </c>
      <c r="F53" s="49">
        <f t="shared" si="32"/>
        <v>-7.76</v>
      </c>
      <c r="G53" s="49">
        <f t="shared" si="32"/>
        <v>12.77</v>
      </c>
      <c r="H53" s="49">
        <f t="shared" si="32"/>
        <v>21.48</v>
      </c>
      <c r="I53" s="49">
        <f t="shared" si="32"/>
        <v>9.89</v>
      </c>
      <c r="J53" s="49">
        <f t="shared" si="32"/>
        <v>23.05</v>
      </c>
      <c r="K53" s="49">
        <f t="shared" si="32"/>
        <v>-10.09</v>
      </c>
      <c r="L53" s="49">
        <f t="shared" si="32"/>
        <v>16.690000000000001</v>
      </c>
      <c r="M53" s="49">
        <f t="shared" si="32"/>
        <v>-1.61</v>
      </c>
      <c r="N53" s="49">
        <f t="shared" si="32"/>
        <v>11.73</v>
      </c>
      <c r="O53" s="50">
        <f t="shared" si="32"/>
        <v>-1.95</v>
      </c>
      <c r="P53" s="52">
        <f t="shared" si="31"/>
        <v>5.5707142857142857</v>
      </c>
    </row>
    <row r="54" spans="1:16" x14ac:dyDescent="0.25">
      <c r="A54" s="19" t="s">
        <v>32</v>
      </c>
      <c r="B54" s="49">
        <f t="shared" si="32"/>
        <v>0</v>
      </c>
      <c r="C54" s="49">
        <f t="shared" si="32"/>
        <v>0</v>
      </c>
      <c r="D54" s="49">
        <f t="shared" si="32"/>
        <v>-13.79</v>
      </c>
      <c r="E54" s="49">
        <f t="shared" si="32"/>
        <v>0</v>
      </c>
      <c r="F54" s="49">
        <f t="shared" si="32"/>
        <v>-63.33</v>
      </c>
      <c r="G54" s="49">
        <f t="shared" si="32"/>
        <v>0.86</v>
      </c>
      <c r="H54" s="49">
        <f t="shared" si="32"/>
        <v>3.33</v>
      </c>
      <c r="I54" s="49">
        <f t="shared" si="32"/>
        <v>-11.35</v>
      </c>
      <c r="J54" s="49">
        <f t="shared" si="32"/>
        <v>-9.75</v>
      </c>
      <c r="K54" s="49">
        <f t="shared" si="32"/>
        <v>-9.39</v>
      </c>
      <c r="L54" s="49">
        <f t="shared" si="32"/>
        <v>0</v>
      </c>
      <c r="M54" s="49">
        <f t="shared" si="32"/>
        <v>-29.85</v>
      </c>
      <c r="N54" s="49">
        <f t="shared" si="32"/>
        <v>22.45</v>
      </c>
      <c r="O54" s="50">
        <f t="shared" si="32"/>
        <v>0</v>
      </c>
      <c r="P54" s="53">
        <f t="shared" si="31"/>
        <v>-7.9157142857142864</v>
      </c>
    </row>
    <row r="55" spans="1:16" x14ac:dyDescent="0.25">
      <c r="A55" s="23" t="s">
        <v>16</v>
      </c>
      <c r="B55" s="49">
        <f t="shared" si="32"/>
        <v>0</v>
      </c>
      <c r="C55" s="49">
        <f t="shared" si="32"/>
        <v>0</v>
      </c>
      <c r="D55" s="49">
        <f t="shared" si="32"/>
        <v>-50</v>
      </c>
      <c r="E55" s="49">
        <f t="shared" si="32"/>
        <v>0</v>
      </c>
      <c r="F55" s="49">
        <f t="shared" si="32"/>
        <v>-16.670000000000002</v>
      </c>
      <c r="G55" s="49">
        <f t="shared" si="32"/>
        <v>9.1300000000000008</v>
      </c>
      <c r="H55" s="49">
        <f t="shared" si="32"/>
        <v>3.67</v>
      </c>
      <c r="I55" s="49">
        <f t="shared" si="32"/>
        <v>0</v>
      </c>
      <c r="J55" s="49">
        <f t="shared" si="32"/>
        <v>160.02000000000001</v>
      </c>
      <c r="K55" s="49">
        <f t="shared" si="32"/>
        <v>10</v>
      </c>
      <c r="L55" s="49">
        <f t="shared" si="32"/>
        <v>0</v>
      </c>
      <c r="M55" s="49">
        <f t="shared" si="32"/>
        <v>4.51</v>
      </c>
      <c r="N55" s="49">
        <f t="shared" si="32"/>
        <v>0</v>
      </c>
      <c r="O55" s="50">
        <f t="shared" si="32"/>
        <v>10</v>
      </c>
      <c r="P55" s="48">
        <f t="shared" si="31"/>
        <v>9.3328571428571454</v>
      </c>
    </row>
    <row r="56" spans="1:16" x14ac:dyDescent="0.25">
      <c r="A56" s="19" t="s">
        <v>17</v>
      </c>
      <c r="B56" s="49">
        <f t="shared" si="32"/>
        <v>9.99</v>
      </c>
      <c r="C56" s="49">
        <f t="shared" si="32"/>
        <v>11.49</v>
      </c>
      <c r="D56" s="49">
        <f t="shared" si="32"/>
        <v>4.2300000000000004</v>
      </c>
      <c r="E56" s="49">
        <f t="shared" si="32"/>
        <v>8.26</v>
      </c>
      <c r="F56" s="49">
        <f t="shared" si="32"/>
        <v>12.8</v>
      </c>
      <c r="G56" s="49">
        <f t="shared" si="32"/>
        <v>7.66</v>
      </c>
      <c r="H56" s="49">
        <f t="shared" si="32"/>
        <v>25.72</v>
      </c>
      <c r="I56" s="49">
        <f t="shared" si="32"/>
        <v>11</v>
      </c>
      <c r="J56" s="49">
        <f t="shared" si="32"/>
        <v>13.96</v>
      </c>
      <c r="K56" s="49">
        <f t="shared" si="32"/>
        <v>11.73</v>
      </c>
      <c r="L56" s="49">
        <f t="shared" si="32"/>
        <v>10.02</v>
      </c>
      <c r="M56" s="49">
        <f t="shared" si="32"/>
        <v>10.1</v>
      </c>
      <c r="N56" s="49">
        <f t="shared" si="32"/>
        <v>10.51</v>
      </c>
      <c r="O56" s="50">
        <f t="shared" si="32"/>
        <v>14.4</v>
      </c>
      <c r="P56" s="48">
        <f t="shared" si="31"/>
        <v>11.562142857142856</v>
      </c>
    </row>
    <row r="57" spans="1:16" x14ac:dyDescent="0.25">
      <c r="A57" s="23" t="s">
        <v>18</v>
      </c>
      <c r="B57" s="49">
        <f t="shared" si="32"/>
        <v>5.98</v>
      </c>
      <c r="C57" s="49">
        <f t="shared" si="32"/>
        <v>-11.5</v>
      </c>
      <c r="D57" s="49">
        <f t="shared" si="32"/>
        <v>26.09</v>
      </c>
      <c r="E57" s="49">
        <f t="shared" si="32"/>
        <v>25</v>
      </c>
      <c r="F57" s="49">
        <f t="shared" si="32"/>
        <v>37.93</v>
      </c>
      <c r="G57" s="49">
        <f t="shared" si="32"/>
        <v>0</v>
      </c>
      <c r="H57" s="49">
        <f t="shared" si="32"/>
        <v>0</v>
      </c>
      <c r="I57" s="49">
        <f t="shared" si="32"/>
        <v>1.01</v>
      </c>
      <c r="J57" s="49">
        <f t="shared" si="32"/>
        <v>-7</v>
      </c>
      <c r="K57" s="49">
        <f t="shared" si="32"/>
        <v>26.32</v>
      </c>
      <c r="L57" s="49">
        <f t="shared" si="32"/>
        <v>-5.98</v>
      </c>
      <c r="M57" s="49">
        <f t="shared" si="32"/>
        <v>13.7</v>
      </c>
      <c r="N57" s="49">
        <f t="shared" si="32"/>
        <v>0</v>
      </c>
      <c r="O57" s="50">
        <f t="shared" si="32"/>
        <v>10.01</v>
      </c>
      <c r="P57" s="48">
        <f t="shared" si="31"/>
        <v>8.6828571428571433</v>
      </c>
    </row>
    <row r="58" spans="1:16" ht="15.75" thickBot="1" x14ac:dyDescent="0.3">
      <c r="A58" s="30" t="s">
        <v>19</v>
      </c>
      <c r="B58" s="57">
        <f t="shared" si="32"/>
        <v>7.44</v>
      </c>
      <c r="C58" s="57">
        <f t="shared" si="32"/>
        <v>6.1</v>
      </c>
      <c r="D58" s="57">
        <f t="shared" si="32"/>
        <v>8.77</v>
      </c>
      <c r="E58" s="57">
        <f t="shared" si="32"/>
        <v>20.309999999999999</v>
      </c>
      <c r="F58" s="57">
        <f t="shared" si="32"/>
        <v>27.23</v>
      </c>
      <c r="G58" s="57">
        <f t="shared" si="32"/>
        <v>12.77</v>
      </c>
      <c r="H58" s="57">
        <f t="shared" si="32"/>
        <v>21.48</v>
      </c>
      <c r="I58" s="57">
        <f t="shared" si="32"/>
        <v>11</v>
      </c>
      <c r="J58" s="57">
        <f t="shared" si="32"/>
        <v>14.43</v>
      </c>
      <c r="K58" s="57">
        <f t="shared" si="32"/>
        <v>13.58</v>
      </c>
      <c r="L58" s="57">
        <f t="shared" si="32"/>
        <v>9.7200000000000006</v>
      </c>
      <c r="M58" s="57">
        <f t="shared" si="32"/>
        <v>11.87</v>
      </c>
      <c r="N58" s="57">
        <f t="shared" si="32"/>
        <v>11.73</v>
      </c>
      <c r="O58" s="58">
        <f t="shared" si="32"/>
        <v>7.86</v>
      </c>
      <c r="P58" s="54">
        <f t="shared" si="31"/>
        <v>13.16357142857143</v>
      </c>
    </row>
    <row r="59" spans="1:16" ht="19.5" thickBot="1" x14ac:dyDescent="0.3">
      <c r="A59" s="71" t="s">
        <v>39</v>
      </c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3"/>
    </row>
    <row r="60" spans="1:16" x14ac:dyDescent="0.25">
      <c r="A60" s="15" t="s">
        <v>29</v>
      </c>
      <c r="B60" s="55">
        <f>ROUND(100*(B24-B15)/B15,2)</f>
        <v>19.14</v>
      </c>
      <c r="C60" s="55">
        <f t="shared" ref="C60:O60" si="33">ROUND(100*(C24-C15)/C15,2)</f>
        <v>6.54</v>
      </c>
      <c r="D60" s="55">
        <f t="shared" si="33"/>
        <v>-39.17</v>
      </c>
      <c r="E60" s="55">
        <f t="shared" si="33"/>
        <v>8.57</v>
      </c>
      <c r="F60" s="55">
        <f t="shared" si="33"/>
        <v>6.16</v>
      </c>
      <c r="G60" s="55">
        <f t="shared" si="33"/>
        <v>7.76</v>
      </c>
      <c r="H60" s="55">
        <f t="shared" si="33"/>
        <v>6.13</v>
      </c>
      <c r="I60" s="55">
        <f t="shared" si="33"/>
        <v>10.26</v>
      </c>
      <c r="J60" s="55">
        <f t="shared" si="33"/>
        <v>11.82</v>
      </c>
      <c r="K60" s="55">
        <f t="shared" si="33"/>
        <v>9.59</v>
      </c>
      <c r="L60" s="55">
        <f t="shared" si="33"/>
        <v>4.74</v>
      </c>
      <c r="M60" s="55">
        <f t="shared" si="33"/>
        <v>8.75</v>
      </c>
      <c r="N60" s="55">
        <f t="shared" si="33"/>
        <v>8.7899999999999991</v>
      </c>
      <c r="O60" s="56">
        <f t="shared" si="33"/>
        <v>7.35</v>
      </c>
      <c r="P60" s="51">
        <f t="shared" ref="P60:P67" si="34">AVERAGE(B60:O60)</f>
        <v>5.4592857142857136</v>
      </c>
    </row>
    <row r="61" spans="1:16" x14ac:dyDescent="0.25">
      <c r="A61" s="19" t="s">
        <v>30</v>
      </c>
      <c r="B61" s="49">
        <f t="shared" ref="B61:O61" si="35">ROUND(100*(B25-B16)/B16,2)</f>
        <v>24.94</v>
      </c>
      <c r="C61" s="49">
        <f t="shared" si="35"/>
        <v>8.1300000000000008</v>
      </c>
      <c r="D61" s="49">
        <f t="shared" si="35"/>
        <v>-45.63</v>
      </c>
      <c r="E61" s="49">
        <f t="shared" si="35"/>
        <v>10</v>
      </c>
      <c r="F61" s="49">
        <f t="shared" si="35"/>
        <v>7.03</v>
      </c>
      <c r="G61" s="49">
        <f t="shared" si="35"/>
        <v>9</v>
      </c>
      <c r="H61" s="49">
        <f t="shared" si="35"/>
        <v>7.71</v>
      </c>
      <c r="I61" s="49">
        <f t="shared" si="35"/>
        <v>14</v>
      </c>
      <c r="J61" s="49">
        <f t="shared" si="35"/>
        <v>10.57</v>
      </c>
      <c r="K61" s="49">
        <f t="shared" si="35"/>
        <v>11.22</v>
      </c>
      <c r="L61" s="49">
        <f t="shared" si="35"/>
        <v>5.84</v>
      </c>
      <c r="M61" s="49">
        <f t="shared" si="35"/>
        <v>10</v>
      </c>
      <c r="N61" s="49">
        <f t="shared" si="35"/>
        <v>9.0500000000000007</v>
      </c>
      <c r="O61" s="50">
        <f t="shared" si="35"/>
        <v>8.9700000000000006</v>
      </c>
      <c r="P61" s="52">
        <f t="shared" si="34"/>
        <v>6.487857142857143</v>
      </c>
    </row>
    <row r="62" spans="1:16" x14ac:dyDescent="0.25">
      <c r="A62" s="19" t="s">
        <v>31</v>
      </c>
      <c r="B62" s="49">
        <f t="shared" ref="B62:O62" si="36">ROUND(100*(B26-B17)/B17,2)</f>
        <v>5.28</v>
      </c>
      <c r="C62" s="49">
        <f t="shared" si="36"/>
        <v>3.66</v>
      </c>
      <c r="D62" s="49">
        <f t="shared" si="36"/>
        <v>4</v>
      </c>
      <c r="E62" s="49">
        <f t="shared" si="36"/>
        <v>5</v>
      </c>
      <c r="F62" s="49">
        <f t="shared" si="36"/>
        <v>4.3899999999999997</v>
      </c>
      <c r="G62" s="49">
        <f t="shared" si="36"/>
        <v>4</v>
      </c>
      <c r="H62" s="49">
        <f t="shared" si="36"/>
        <v>-0.77</v>
      </c>
      <c r="I62" s="49">
        <f t="shared" si="36"/>
        <v>3.8</v>
      </c>
      <c r="J62" s="49">
        <f t="shared" si="36"/>
        <v>13.66</v>
      </c>
      <c r="K62" s="49">
        <f t="shared" si="36"/>
        <v>6.63</v>
      </c>
      <c r="L62" s="49">
        <f t="shared" si="36"/>
        <v>2.99</v>
      </c>
      <c r="M62" s="49">
        <f t="shared" si="36"/>
        <v>6</v>
      </c>
      <c r="N62" s="49">
        <f t="shared" si="36"/>
        <v>7.69</v>
      </c>
      <c r="O62" s="50">
        <f t="shared" si="36"/>
        <v>4.67</v>
      </c>
      <c r="P62" s="52">
        <f t="shared" si="34"/>
        <v>5.0714285714285721</v>
      </c>
    </row>
    <row r="63" spans="1:16" x14ac:dyDescent="0.25">
      <c r="A63" s="19" t="s">
        <v>32</v>
      </c>
      <c r="B63" s="49">
        <f t="shared" ref="B63:O63" si="37">ROUND(100*(B27-B18)/B18,2)</f>
        <v>13.11</v>
      </c>
      <c r="C63" s="49">
        <f t="shared" si="37"/>
        <v>0</v>
      </c>
      <c r="D63" s="49">
        <f t="shared" si="37"/>
        <v>27.6</v>
      </c>
      <c r="E63" s="49">
        <f t="shared" si="37"/>
        <v>38.520000000000003</v>
      </c>
      <c r="F63" s="49">
        <f t="shared" si="37"/>
        <v>93.33</v>
      </c>
      <c r="G63" s="49">
        <f t="shared" si="37"/>
        <v>28.21</v>
      </c>
      <c r="H63" s="49">
        <f t="shared" si="37"/>
        <v>12.9</v>
      </c>
      <c r="I63" s="49">
        <f t="shared" si="37"/>
        <v>20</v>
      </c>
      <c r="J63" s="49">
        <f t="shared" si="37"/>
        <v>27.6</v>
      </c>
      <c r="K63" s="49">
        <f t="shared" si="37"/>
        <v>16.670000000000002</v>
      </c>
      <c r="L63" s="49">
        <f t="shared" si="37"/>
        <v>0</v>
      </c>
      <c r="M63" s="49">
        <f t="shared" si="37"/>
        <v>10.029999999999999</v>
      </c>
      <c r="N63" s="49">
        <f t="shared" si="37"/>
        <v>14.58</v>
      </c>
      <c r="O63" s="50">
        <f t="shared" si="37"/>
        <v>27.59</v>
      </c>
      <c r="P63" s="53">
        <f t="shared" si="34"/>
        <v>23.581428571428571</v>
      </c>
    </row>
    <row r="64" spans="1:16" x14ac:dyDescent="0.25">
      <c r="A64" s="23" t="s">
        <v>16</v>
      </c>
      <c r="B64" s="49">
        <f t="shared" ref="B64:O64" si="38">ROUND(100*(B28-B19)/B19,2)</f>
        <v>-12.75</v>
      </c>
      <c r="C64" s="49">
        <f t="shared" si="38"/>
        <v>0.8</v>
      </c>
      <c r="D64" s="49">
        <f t="shared" si="38"/>
        <v>100</v>
      </c>
      <c r="E64" s="49">
        <f t="shared" si="38"/>
        <v>0</v>
      </c>
      <c r="F64" s="49">
        <f t="shared" si="38"/>
        <v>0</v>
      </c>
      <c r="G64" s="49">
        <f t="shared" si="38"/>
        <v>0</v>
      </c>
      <c r="H64" s="49">
        <f t="shared" si="38"/>
        <v>-0.19</v>
      </c>
      <c r="I64" s="49">
        <f t="shared" si="38"/>
        <v>0</v>
      </c>
      <c r="J64" s="49">
        <f t="shared" si="38"/>
        <v>0</v>
      </c>
      <c r="K64" s="49">
        <f t="shared" si="38"/>
        <v>-2</v>
      </c>
      <c r="L64" s="49">
        <f t="shared" si="38"/>
        <v>0</v>
      </c>
      <c r="M64" s="49">
        <f t="shared" si="38"/>
        <v>0</v>
      </c>
      <c r="N64" s="49">
        <f t="shared" si="38"/>
        <v>0</v>
      </c>
      <c r="O64" s="50">
        <f t="shared" si="38"/>
        <v>0</v>
      </c>
      <c r="P64" s="48">
        <f t="shared" si="34"/>
        <v>6.1328571428571426</v>
      </c>
    </row>
    <row r="65" spans="1:16" x14ac:dyDescent="0.25">
      <c r="A65" s="19" t="s">
        <v>17</v>
      </c>
      <c r="B65" s="49">
        <f t="shared" ref="B65:O65" si="39">ROUND(100*(B29-B20)/B20,2)</f>
        <v>9.01</v>
      </c>
      <c r="C65" s="49">
        <f t="shared" si="39"/>
        <v>9</v>
      </c>
      <c r="D65" s="49">
        <f t="shared" si="39"/>
        <v>8.75</v>
      </c>
      <c r="E65" s="49">
        <f t="shared" si="39"/>
        <v>10</v>
      </c>
      <c r="F65" s="49">
        <f t="shared" si="39"/>
        <v>7.03</v>
      </c>
      <c r="G65" s="49">
        <f t="shared" si="39"/>
        <v>9</v>
      </c>
      <c r="H65" s="49">
        <f t="shared" si="39"/>
        <v>7.51</v>
      </c>
      <c r="I65" s="49">
        <f t="shared" si="39"/>
        <v>14</v>
      </c>
      <c r="J65" s="49">
        <f t="shared" si="39"/>
        <v>10.57</v>
      </c>
      <c r="K65" s="49">
        <f t="shared" si="39"/>
        <v>9</v>
      </c>
      <c r="L65" s="49">
        <f t="shared" si="39"/>
        <v>5.84</v>
      </c>
      <c r="M65" s="49">
        <f t="shared" si="39"/>
        <v>10</v>
      </c>
      <c r="N65" s="49">
        <f t="shared" si="39"/>
        <v>9.0500000000000007</v>
      </c>
      <c r="O65" s="50">
        <f t="shared" si="39"/>
        <v>8.9700000000000006</v>
      </c>
      <c r="P65" s="48">
        <f t="shared" si="34"/>
        <v>9.1235714285714291</v>
      </c>
    </row>
    <row r="66" spans="1:16" x14ac:dyDescent="0.25">
      <c r="A66" s="23" t="s">
        <v>18</v>
      </c>
      <c r="B66" s="49">
        <f t="shared" ref="B66:O66" si="40">ROUND(100*(B30-B21)/B21,2)</f>
        <v>0</v>
      </c>
      <c r="C66" s="49">
        <f t="shared" si="40"/>
        <v>1.67</v>
      </c>
      <c r="D66" s="49">
        <f t="shared" si="40"/>
        <v>0</v>
      </c>
      <c r="E66" s="49">
        <f t="shared" si="40"/>
        <v>0</v>
      </c>
      <c r="F66" s="49">
        <f t="shared" si="40"/>
        <v>2.5</v>
      </c>
      <c r="G66" s="49">
        <f t="shared" si="40"/>
        <v>0</v>
      </c>
      <c r="H66" s="49">
        <f t="shared" si="40"/>
        <v>5</v>
      </c>
      <c r="I66" s="49">
        <f t="shared" si="40"/>
        <v>5.01</v>
      </c>
      <c r="J66" s="49">
        <f t="shared" si="40"/>
        <v>0</v>
      </c>
      <c r="K66" s="49">
        <f t="shared" si="40"/>
        <v>-2</v>
      </c>
      <c r="L66" s="49">
        <f t="shared" si="40"/>
        <v>0</v>
      </c>
      <c r="M66" s="49">
        <f t="shared" si="40"/>
        <v>0</v>
      </c>
      <c r="N66" s="49">
        <f t="shared" si="40"/>
        <v>0</v>
      </c>
      <c r="O66" s="50">
        <f t="shared" si="40"/>
        <v>0</v>
      </c>
      <c r="P66" s="48">
        <f t="shared" si="34"/>
        <v>0.87</v>
      </c>
    </row>
    <row r="67" spans="1:16" ht="15.75" thickBot="1" x14ac:dyDescent="0.3">
      <c r="A67" s="30" t="s">
        <v>19</v>
      </c>
      <c r="B67" s="57">
        <f t="shared" ref="B67:O67" si="41">ROUND(100*(B31-B22)/B22,2)</f>
        <v>5.28</v>
      </c>
      <c r="C67" s="57">
        <f t="shared" si="41"/>
        <v>5.39</v>
      </c>
      <c r="D67" s="57">
        <f t="shared" si="41"/>
        <v>4</v>
      </c>
      <c r="E67" s="57">
        <f t="shared" si="41"/>
        <v>5</v>
      </c>
      <c r="F67" s="57">
        <f t="shared" si="41"/>
        <v>7</v>
      </c>
      <c r="G67" s="57">
        <f t="shared" si="41"/>
        <v>4</v>
      </c>
      <c r="H67" s="57">
        <f t="shared" si="41"/>
        <v>4.2</v>
      </c>
      <c r="I67" s="57">
        <f t="shared" si="41"/>
        <v>9</v>
      </c>
      <c r="J67" s="57">
        <f t="shared" si="41"/>
        <v>13.66</v>
      </c>
      <c r="K67" s="57">
        <f t="shared" si="41"/>
        <v>4.5</v>
      </c>
      <c r="L67" s="57">
        <f t="shared" si="41"/>
        <v>2.99</v>
      </c>
      <c r="M67" s="57">
        <f t="shared" si="41"/>
        <v>6</v>
      </c>
      <c r="N67" s="57">
        <f t="shared" si="41"/>
        <v>7.69</v>
      </c>
      <c r="O67" s="58">
        <f t="shared" si="41"/>
        <v>4.67</v>
      </c>
      <c r="P67" s="54">
        <f t="shared" si="34"/>
        <v>5.9557142857142855</v>
      </c>
    </row>
  </sheetData>
  <mergeCells count="9">
    <mergeCell ref="A59:P59"/>
    <mergeCell ref="B1:O1"/>
    <mergeCell ref="A14:P14"/>
    <mergeCell ref="B2:O2"/>
    <mergeCell ref="A32:P32"/>
    <mergeCell ref="A50:P50"/>
    <mergeCell ref="A5:P5"/>
    <mergeCell ref="A23:P23"/>
    <mergeCell ref="A41:P4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7" orientation="portrait" r:id="rId1"/>
  <headerFooter>
    <oddHeader>&amp;RPříloha č. 12
&amp;A</oddHeader>
  </headerFooter>
  <ignoredErrors>
    <ignoredError sqref="B37:O39 B46:O4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67"/>
  <sheetViews>
    <sheetView zoomScaleNormal="100" workbookViewId="0">
      <pane ySplit="4" topLeftCell="A38" activePane="bottomLeft" state="frozen"/>
      <selection pane="bottomLeft" activeCell="A23" sqref="A23:P23"/>
    </sheetView>
  </sheetViews>
  <sheetFormatPr defaultRowHeight="15" x14ac:dyDescent="0.25"/>
  <cols>
    <col min="1" max="1" width="14.42578125" style="7" customWidth="1"/>
    <col min="2" max="15" width="7.7109375" style="1" customWidth="1"/>
    <col min="16" max="16" width="7.7109375" style="5" customWidth="1"/>
    <col min="17" max="18" width="9.140625" style="1"/>
    <col min="19" max="19" width="11.85546875" style="1" bestFit="1" customWidth="1"/>
    <col min="20" max="16384" width="9.140625" style="1"/>
  </cols>
  <sheetData>
    <row r="1" spans="1:19" ht="18.75" x14ac:dyDescent="0.3">
      <c r="B1" s="69" t="str">
        <f>'Tabulka č. 1'!B1:O1</f>
        <v>Krajské normativy MP, MPP a MPN - domovy mládeže VOŠ v letech 2019 - 2021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41"/>
    </row>
    <row r="2" spans="1:19" ht="15.75" x14ac:dyDescent="0.25">
      <c r="A2" s="13"/>
      <c r="B2" s="70" t="s">
        <v>24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13"/>
    </row>
    <row r="3" spans="1:19" ht="16.5" thickBot="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4"/>
    </row>
    <row r="4" spans="1:19" s="6" customFormat="1" ht="81" customHeight="1" thickBot="1" x14ac:dyDescent="0.3">
      <c r="A4" s="38"/>
      <c r="B4" s="39" t="s">
        <v>0</v>
      </c>
      <c r="C4" s="39" t="s">
        <v>1</v>
      </c>
      <c r="D4" s="39" t="s">
        <v>2</v>
      </c>
      <c r="E4" s="39" t="s">
        <v>3</v>
      </c>
      <c r="F4" s="39" t="s">
        <v>4</v>
      </c>
      <c r="G4" s="39" t="s">
        <v>5</v>
      </c>
      <c r="H4" s="39" t="s">
        <v>6</v>
      </c>
      <c r="I4" s="39" t="s">
        <v>7</v>
      </c>
      <c r="J4" s="39" t="s">
        <v>8</v>
      </c>
      <c r="K4" s="39" t="s">
        <v>9</v>
      </c>
      <c r="L4" s="39" t="s">
        <v>10</v>
      </c>
      <c r="M4" s="39" t="s">
        <v>11</v>
      </c>
      <c r="N4" s="39" t="s">
        <v>12</v>
      </c>
      <c r="O4" s="39" t="s">
        <v>13</v>
      </c>
      <c r="P4" s="40" t="s">
        <v>20</v>
      </c>
    </row>
    <row r="5" spans="1:19" ht="19.5" thickBot="1" x14ac:dyDescent="0.3">
      <c r="A5" s="71" t="str">
        <f>'Tabulka č. 1'!A5:P5</f>
        <v>2019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8"/>
    </row>
    <row r="6" spans="1:19" x14ac:dyDescent="0.25">
      <c r="A6" s="15" t="s">
        <v>29</v>
      </c>
      <c r="B6" s="16">
        <f>(12*B11/B10)+(12*B13/B12)</f>
        <v>26273.143126940548</v>
      </c>
      <c r="C6" s="16">
        <f t="shared" ref="C6:O6" si="0">(12*C11/C10)+(12*C13/C12)</f>
        <v>17336.093552465234</v>
      </c>
      <c r="D6" s="16">
        <f t="shared" si="0"/>
        <v>19223.810785577291</v>
      </c>
      <c r="E6" s="16">
        <f t="shared" si="0"/>
        <v>24704.929906542056</v>
      </c>
      <c r="F6" s="16">
        <f t="shared" si="0"/>
        <v>37673.563218390802</v>
      </c>
      <c r="G6" s="16">
        <f t="shared" si="0"/>
        <v>28273.456613025221</v>
      </c>
      <c r="H6" s="16">
        <f t="shared" si="0"/>
        <v>26661.540153712449</v>
      </c>
      <c r="I6" s="16">
        <f t="shared" si="0"/>
        <v>19509.092564948303</v>
      </c>
      <c r="J6" s="16">
        <f t="shared" si="0"/>
        <v>26127.025488406398</v>
      </c>
      <c r="K6" s="16">
        <f t="shared" si="0"/>
        <v>14907.803649357784</v>
      </c>
      <c r="L6" s="16">
        <f t="shared" si="0"/>
        <v>16961.50582970462</v>
      </c>
      <c r="M6" s="16">
        <f t="shared" si="0"/>
        <v>16251.562200368255</v>
      </c>
      <c r="N6" s="16">
        <f t="shared" si="0"/>
        <v>27299.478813569709</v>
      </c>
      <c r="O6" s="17">
        <f t="shared" si="0"/>
        <v>21632.215611039195</v>
      </c>
      <c r="P6" s="18">
        <f t="shared" ref="P6:P13" si="1">SUMIF(B6:O6,"&gt;0")/COUNTIF(B6:O6,"&gt;0")</f>
        <v>23059.658679574848</v>
      </c>
    </row>
    <row r="7" spans="1:19" x14ac:dyDescent="0.25">
      <c r="A7" s="19" t="s">
        <v>30</v>
      </c>
      <c r="B7" s="35">
        <f>12*B11/B10</f>
        <v>16270.857412654834</v>
      </c>
      <c r="C7" s="35">
        <f t="shared" ref="C7:O7" si="2">12*C11/C10</f>
        <v>10258.571428571429</v>
      </c>
      <c r="D7" s="35">
        <f t="shared" si="2"/>
        <v>12622.088713517771</v>
      </c>
      <c r="E7" s="35">
        <f t="shared" si="2"/>
        <v>16822.429906542056</v>
      </c>
      <c r="F7" s="35">
        <f t="shared" si="2"/>
        <v>21866.666666666668</v>
      </c>
      <c r="G7" s="35">
        <f t="shared" si="2"/>
        <v>21777.804439112177</v>
      </c>
      <c r="H7" s="35">
        <f t="shared" si="2"/>
        <v>20738.478887683545</v>
      </c>
      <c r="I7" s="35">
        <f t="shared" si="2"/>
        <v>11131.627776215912</v>
      </c>
      <c r="J7" s="35">
        <f t="shared" si="2"/>
        <v>19888.370026221524</v>
      </c>
      <c r="K7" s="35">
        <f t="shared" si="2"/>
        <v>8262.1495140194384</v>
      </c>
      <c r="L7" s="35">
        <f t="shared" si="2"/>
        <v>9430.1965317919075</v>
      </c>
      <c r="M7" s="35">
        <f t="shared" si="2"/>
        <v>9991.6417910447763</v>
      </c>
      <c r="N7" s="35">
        <f t="shared" si="2"/>
        <v>20900.288062124622</v>
      </c>
      <c r="O7" s="36">
        <f t="shared" si="2"/>
        <v>12771.776459569153</v>
      </c>
      <c r="P7" s="37">
        <f t="shared" si="1"/>
        <v>15195.210543981128</v>
      </c>
    </row>
    <row r="8" spans="1:19" x14ac:dyDescent="0.25">
      <c r="A8" s="19" t="s">
        <v>31</v>
      </c>
      <c r="B8" s="35">
        <f>12*B13/B12</f>
        <v>10002.285714285714</v>
      </c>
      <c r="C8" s="35">
        <f t="shared" ref="C8:O8" si="3">12*C13/C12</f>
        <v>7077.5221238938057</v>
      </c>
      <c r="D8" s="35">
        <f t="shared" si="3"/>
        <v>6601.7220720595196</v>
      </c>
      <c r="E8" s="35">
        <f t="shared" si="3"/>
        <v>7882.5</v>
      </c>
      <c r="F8" s="35">
        <f t="shared" si="3"/>
        <v>15806.896551724138</v>
      </c>
      <c r="G8" s="35">
        <f t="shared" si="3"/>
        <v>6495.652173913043</v>
      </c>
      <c r="H8" s="35">
        <f t="shared" si="3"/>
        <v>5923.0612660289025</v>
      </c>
      <c r="I8" s="35">
        <f t="shared" si="3"/>
        <v>8377.4647887323936</v>
      </c>
      <c r="J8" s="35">
        <f t="shared" si="3"/>
        <v>6238.6554621848736</v>
      </c>
      <c r="K8" s="35">
        <f t="shared" si="3"/>
        <v>6645.6541353383454</v>
      </c>
      <c r="L8" s="35">
        <f t="shared" si="3"/>
        <v>7531.3092979127132</v>
      </c>
      <c r="M8" s="35">
        <f t="shared" si="3"/>
        <v>6259.9204093234794</v>
      </c>
      <c r="N8" s="35">
        <f t="shared" si="3"/>
        <v>6399.1907514450868</v>
      </c>
      <c r="O8" s="36">
        <f t="shared" si="3"/>
        <v>8860.4391514700401</v>
      </c>
      <c r="P8" s="37">
        <f t="shared" si="1"/>
        <v>7864.4481355937178</v>
      </c>
    </row>
    <row r="9" spans="1:19" x14ac:dyDescent="0.25">
      <c r="A9" s="19" t="s">
        <v>32</v>
      </c>
      <c r="B9" s="20">
        <v>305</v>
      </c>
      <c r="C9" s="20">
        <v>300</v>
      </c>
      <c r="D9" s="20">
        <v>290</v>
      </c>
      <c r="E9" s="20">
        <v>135</v>
      </c>
      <c r="F9" s="20">
        <v>450</v>
      </c>
      <c r="G9" s="20">
        <v>229</v>
      </c>
      <c r="H9" s="20">
        <v>300</v>
      </c>
      <c r="I9" s="20">
        <v>272.5</v>
      </c>
      <c r="J9" s="20">
        <v>277</v>
      </c>
      <c r="K9" s="20">
        <v>233</v>
      </c>
      <c r="L9" s="20">
        <v>379</v>
      </c>
      <c r="M9" s="20">
        <v>412</v>
      </c>
      <c r="N9" s="20">
        <v>196</v>
      </c>
      <c r="O9" s="21">
        <v>290</v>
      </c>
      <c r="P9" s="22">
        <f t="shared" si="1"/>
        <v>290.60714285714283</v>
      </c>
    </row>
    <row r="10" spans="1:19" x14ac:dyDescent="0.25">
      <c r="A10" s="23" t="s">
        <v>16</v>
      </c>
      <c r="B10" s="24">
        <v>26.432534505864496</v>
      </c>
      <c r="C10" s="24">
        <v>42</v>
      </c>
      <c r="D10" s="24">
        <v>32.946052704782751</v>
      </c>
      <c r="E10" s="24">
        <v>24.61</v>
      </c>
      <c r="F10" s="24">
        <v>18</v>
      </c>
      <c r="G10" s="25">
        <v>16.670000000000002</v>
      </c>
      <c r="H10" s="24">
        <v>17.168086527862464</v>
      </c>
      <c r="I10" s="24">
        <v>35.57</v>
      </c>
      <c r="J10" s="24">
        <v>19.400684897318609</v>
      </c>
      <c r="K10" s="24">
        <v>50.002000000000002</v>
      </c>
      <c r="L10" s="24">
        <v>43.25</v>
      </c>
      <c r="M10" s="24">
        <v>40.200000000000003</v>
      </c>
      <c r="N10" s="24">
        <v>18.200706079709907</v>
      </c>
      <c r="O10" s="26">
        <v>32.03</v>
      </c>
      <c r="P10" s="27">
        <f t="shared" si="1"/>
        <v>29.748576051109872</v>
      </c>
    </row>
    <row r="11" spans="1:19" x14ac:dyDescent="0.25">
      <c r="A11" s="19" t="s">
        <v>17</v>
      </c>
      <c r="B11" s="2">
        <v>35840</v>
      </c>
      <c r="C11" s="2">
        <v>35905</v>
      </c>
      <c r="D11" s="2">
        <v>34654</v>
      </c>
      <c r="E11" s="2">
        <v>34500</v>
      </c>
      <c r="F11" s="2">
        <v>32800</v>
      </c>
      <c r="G11" s="2">
        <v>30253</v>
      </c>
      <c r="H11" s="2">
        <v>29670</v>
      </c>
      <c r="I11" s="2">
        <v>32996</v>
      </c>
      <c r="J11" s="2">
        <v>32154</v>
      </c>
      <c r="K11" s="2">
        <v>34427</v>
      </c>
      <c r="L11" s="3">
        <v>33988</v>
      </c>
      <c r="M11" s="2">
        <v>33472</v>
      </c>
      <c r="N11" s="2">
        <v>31700</v>
      </c>
      <c r="O11" s="28">
        <v>34090</v>
      </c>
      <c r="P11" s="29">
        <f t="shared" si="1"/>
        <v>33317.785714285717</v>
      </c>
      <c r="S11" s="65"/>
    </row>
    <row r="12" spans="1:19" x14ac:dyDescent="0.25">
      <c r="A12" s="23" t="s">
        <v>18</v>
      </c>
      <c r="B12" s="24">
        <v>26.25</v>
      </c>
      <c r="C12" s="24">
        <v>33.9</v>
      </c>
      <c r="D12" s="24">
        <v>35.887</v>
      </c>
      <c r="E12" s="24">
        <v>32</v>
      </c>
      <c r="F12" s="24">
        <v>14.5</v>
      </c>
      <c r="G12" s="25">
        <v>31.28</v>
      </c>
      <c r="H12" s="24">
        <v>35.373600000000003</v>
      </c>
      <c r="I12" s="24">
        <v>27.69</v>
      </c>
      <c r="J12" s="24">
        <v>35.700000000000003</v>
      </c>
      <c r="K12" s="24">
        <v>33.25</v>
      </c>
      <c r="L12" s="24">
        <v>31.62</v>
      </c>
      <c r="M12" s="24">
        <v>35.18</v>
      </c>
      <c r="N12" s="24">
        <v>34.6</v>
      </c>
      <c r="O12" s="26">
        <v>26.87</v>
      </c>
      <c r="P12" s="27">
        <f t="shared" si="1"/>
        <v>31.007185714285718</v>
      </c>
    </row>
    <row r="13" spans="1:19" ht="15.75" thickBot="1" x14ac:dyDescent="0.3">
      <c r="A13" s="30" t="s">
        <v>19</v>
      </c>
      <c r="B13" s="31">
        <v>21880</v>
      </c>
      <c r="C13" s="31">
        <v>19994</v>
      </c>
      <c r="D13" s="31">
        <v>19743</v>
      </c>
      <c r="E13" s="31">
        <v>21020</v>
      </c>
      <c r="F13" s="31">
        <v>19100</v>
      </c>
      <c r="G13" s="31">
        <v>16932</v>
      </c>
      <c r="H13" s="31">
        <v>17460</v>
      </c>
      <c r="I13" s="31">
        <v>19331</v>
      </c>
      <c r="J13" s="31">
        <v>18560</v>
      </c>
      <c r="K13" s="31">
        <v>18414</v>
      </c>
      <c r="L13" s="32">
        <v>19845</v>
      </c>
      <c r="M13" s="31">
        <v>18352</v>
      </c>
      <c r="N13" s="31">
        <v>18451</v>
      </c>
      <c r="O13" s="33">
        <v>19840</v>
      </c>
      <c r="P13" s="34">
        <f t="shared" si="1"/>
        <v>19208.714285714286</v>
      </c>
    </row>
    <row r="14" spans="1:19" s="7" customFormat="1" ht="19.5" thickBot="1" x14ac:dyDescent="0.3">
      <c r="A14" s="71" t="str">
        <f>'Tabulka č. 1'!A14:P14</f>
        <v>2020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8"/>
    </row>
    <row r="15" spans="1:19" s="7" customFormat="1" x14ac:dyDescent="0.25">
      <c r="A15" s="15" t="s">
        <v>29</v>
      </c>
      <c r="B15" s="16">
        <f>(12*B20/B19)+(12*B22/B21)</f>
        <v>28036.170344448314</v>
      </c>
      <c r="C15" s="16">
        <f t="shared" ref="C15:O15" si="4">(12*C20/C19)+(12*C22/C21)</f>
        <v>19922.914285714287</v>
      </c>
      <c r="D15" s="16">
        <f t="shared" si="4"/>
        <v>32007.132681864765</v>
      </c>
      <c r="E15" s="16">
        <f t="shared" si="4"/>
        <v>25798.133685493704</v>
      </c>
      <c r="F15" s="16">
        <f t="shared" si="4"/>
        <v>44180</v>
      </c>
      <c r="G15" s="16">
        <f t="shared" si="4"/>
        <v>24325.498910345763</v>
      </c>
      <c r="H15" s="16">
        <f t="shared" si="4"/>
        <v>31940.471733694925</v>
      </c>
      <c r="I15" s="16">
        <f t="shared" si="4"/>
        <v>21561.975686026104</v>
      </c>
      <c r="J15" s="16">
        <f t="shared" si="4"/>
        <v>16393.682862167567</v>
      </c>
      <c r="K15" s="16">
        <f t="shared" si="4"/>
        <v>14367.923389798812</v>
      </c>
      <c r="L15" s="16">
        <f t="shared" si="4"/>
        <v>19163.785981346569</v>
      </c>
      <c r="M15" s="16">
        <f t="shared" si="4"/>
        <v>16688.728571428572</v>
      </c>
      <c r="N15" s="16">
        <f t="shared" si="4"/>
        <v>30246.177579008727</v>
      </c>
      <c r="O15" s="17">
        <f t="shared" si="4"/>
        <v>21971.967849810462</v>
      </c>
      <c r="P15" s="18">
        <f t="shared" ref="P15:P22" si="5">SUMIF(B15:O15,"&gt;0")/COUNTIF(B15:O15,"&gt;0")</f>
        <v>24757.468825796328</v>
      </c>
    </row>
    <row r="16" spans="1:19" s="7" customFormat="1" x14ac:dyDescent="0.25">
      <c r="A16" s="19" t="s">
        <v>30</v>
      </c>
      <c r="B16" s="35">
        <f>12*B20/B19</f>
        <v>17896.127210012655</v>
      </c>
      <c r="C16" s="35">
        <f t="shared" ref="C16:O16" si="6">12*C20/C19</f>
        <v>11437.714285714286</v>
      </c>
      <c r="D16" s="35">
        <f t="shared" si="6"/>
        <v>26312.105057555371</v>
      </c>
      <c r="E16" s="35">
        <f t="shared" si="6"/>
        <v>18211.133685493704</v>
      </c>
      <c r="F16" s="35">
        <f t="shared" si="6"/>
        <v>29600</v>
      </c>
      <c r="G16" s="35">
        <f t="shared" si="6"/>
        <v>17000.434971726838</v>
      </c>
      <c r="H16" s="35">
        <f t="shared" si="6"/>
        <v>24745.275316027513</v>
      </c>
      <c r="I16" s="35">
        <f t="shared" si="6"/>
        <v>12356.255271296035</v>
      </c>
      <c r="J16" s="35">
        <f t="shared" si="6"/>
        <v>8717.2973199988919</v>
      </c>
      <c r="K16" s="35">
        <f t="shared" si="6"/>
        <v>8392.49481837024</v>
      </c>
      <c r="L16" s="35">
        <f t="shared" si="6"/>
        <v>10375.491329479768</v>
      </c>
      <c r="M16" s="35">
        <f t="shared" si="6"/>
        <v>10529.428571428571</v>
      </c>
      <c r="N16" s="35">
        <f t="shared" si="6"/>
        <v>23096.466596349768</v>
      </c>
      <c r="O16" s="36">
        <f t="shared" si="6"/>
        <v>13284.552423558773</v>
      </c>
      <c r="P16" s="37">
        <f t="shared" si="5"/>
        <v>16568.198346929457</v>
      </c>
    </row>
    <row r="17" spans="1:16" s="7" customFormat="1" x14ac:dyDescent="0.25">
      <c r="A17" s="19" t="s">
        <v>31</v>
      </c>
      <c r="B17" s="35">
        <f>12*B22/B21</f>
        <v>10140.043134435658</v>
      </c>
      <c r="C17" s="35">
        <f t="shared" ref="C17:O17" si="7">12*C22/C21</f>
        <v>8485.2000000000007</v>
      </c>
      <c r="D17" s="35">
        <f t="shared" si="7"/>
        <v>5695.0276243093922</v>
      </c>
      <c r="E17" s="35">
        <f t="shared" si="7"/>
        <v>7587</v>
      </c>
      <c r="F17" s="35">
        <f t="shared" si="7"/>
        <v>14580</v>
      </c>
      <c r="G17" s="35">
        <f t="shared" si="7"/>
        <v>7325.0639386189259</v>
      </c>
      <c r="H17" s="35">
        <f t="shared" si="7"/>
        <v>7195.1964176674119</v>
      </c>
      <c r="I17" s="35">
        <f t="shared" si="7"/>
        <v>9205.720414730069</v>
      </c>
      <c r="J17" s="35">
        <f t="shared" si="7"/>
        <v>7676.385542168674</v>
      </c>
      <c r="K17" s="35">
        <f t="shared" si="7"/>
        <v>5975.4285714285716</v>
      </c>
      <c r="L17" s="35">
        <f t="shared" si="7"/>
        <v>8788.2946518668014</v>
      </c>
      <c r="M17" s="35">
        <f t="shared" si="7"/>
        <v>6159.3</v>
      </c>
      <c r="N17" s="35">
        <f t="shared" si="7"/>
        <v>7149.7109826589594</v>
      </c>
      <c r="O17" s="36">
        <f t="shared" si="7"/>
        <v>8687.4154262516913</v>
      </c>
      <c r="P17" s="37">
        <f t="shared" si="5"/>
        <v>8189.2704788668689</v>
      </c>
    </row>
    <row r="18" spans="1:16" s="7" customFormat="1" x14ac:dyDescent="0.25">
      <c r="A18" s="19" t="s">
        <v>32</v>
      </c>
      <c r="B18" s="20">
        <v>305</v>
      </c>
      <c r="C18" s="20">
        <v>300</v>
      </c>
      <c r="D18" s="20">
        <v>250</v>
      </c>
      <c r="E18" s="20">
        <v>135</v>
      </c>
      <c r="F18" s="20">
        <v>165</v>
      </c>
      <c r="G18" s="20">
        <v>212</v>
      </c>
      <c r="H18" s="20">
        <v>310</v>
      </c>
      <c r="I18" s="20">
        <v>250</v>
      </c>
      <c r="J18" s="20">
        <v>250</v>
      </c>
      <c r="K18" s="20">
        <v>222</v>
      </c>
      <c r="L18" s="20">
        <v>379</v>
      </c>
      <c r="M18" s="20">
        <v>289</v>
      </c>
      <c r="N18" s="20">
        <v>240</v>
      </c>
      <c r="O18" s="21">
        <v>290</v>
      </c>
      <c r="P18" s="22">
        <f t="shared" si="5"/>
        <v>256.92857142857144</v>
      </c>
    </row>
    <row r="19" spans="1:16" s="7" customFormat="1" x14ac:dyDescent="0.25">
      <c r="A19" s="23" t="s">
        <v>16</v>
      </c>
      <c r="B19" s="24">
        <v>26.432534505864496</v>
      </c>
      <c r="C19" s="24">
        <v>42</v>
      </c>
      <c r="D19" s="24">
        <v>16.473026352391376</v>
      </c>
      <c r="E19" s="24">
        <v>24.61</v>
      </c>
      <c r="F19" s="24">
        <v>15</v>
      </c>
      <c r="G19" s="25">
        <v>22.99</v>
      </c>
      <c r="H19" s="24">
        <v>18.088301475073486</v>
      </c>
      <c r="I19" s="24">
        <v>35.57</v>
      </c>
      <c r="J19" s="24">
        <v>50.441780733028381</v>
      </c>
      <c r="K19" s="24">
        <v>55.002000000000002</v>
      </c>
      <c r="L19" s="24">
        <v>43.25</v>
      </c>
      <c r="M19" s="24">
        <v>42</v>
      </c>
      <c r="N19" s="24">
        <v>18.200706079709907</v>
      </c>
      <c r="O19" s="26">
        <v>35.228887287918759</v>
      </c>
      <c r="P19" s="27">
        <f t="shared" si="5"/>
        <v>31.806231173856172</v>
      </c>
    </row>
    <row r="20" spans="1:16" s="7" customFormat="1" x14ac:dyDescent="0.25">
      <c r="A20" s="19" t="s">
        <v>17</v>
      </c>
      <c r="B20" s="2">
        <v>39420</v>
      </c>
      <c r="C20" s="2">
        <v>40032</v>
      </c>
      <c r="D20" s="2">
        <v>36120</v>
      </c>
      <c r="E20" s="2">
        <v>37348</v>
      </c>
      <c r="F20" s="2">
        <v>37000</v>
      </c>
      <c r="G20" s="2">
        <v>32570</v>
      </c>
      <c r="H20" s="2">
        <v>37300</v>
      </c>
      <c r="I20" s="2">
        <v>36626</v>
      </c>
      <c r="J20" s="2">
        <v>36643</v>
      </c>
      <c r="K20" s="2">
        <v>38467</v>
      </c>
      <c r="L20" s="3">
        <v>37395</v>
      </c>
      <c r="M20" s="2">
        <v>36853</v>
      </c>
      <c r="N20" s="2">
        <v>35031</v>
      </c>
      <c r="O20" s="28">
        <v>39000</v>
      </c>
      <c r="P20" s="29">
        <f t="shared" si="5"/>
        <v>37128.928571428572</v>
      </c>
    </row>
    <row r="21" spans="1:16" s="7" customFormat="1" x14ac:dyDescent="0.25">
      <c r="A21" s="23" t="s">
        <v>18</v>
      </c>
      <c r="B21" s="24">
        <v>27.82</v>
      </c>
      <c r="C21" s="24">
        <v>30</v>
      </c>
      <c r="D21" s="24">
        <v>45.25</v>
      </c>
      <c r="E21" s="24">
        <v>40</v>
      </c>
      <c r="F21" s="24">
        <v>20</v>
      </c>
      <c r="G21" s="25">
        <v>31.28</v>
      </c>
      <c r="H21" s="24">
        <v>35.373600000000003</v>
      </c>
      <c r="I21" s="24">
        <v>27.97</v>
      </c>
      <c r="J21" s="24">
        <v>33.200000000000003</v>
      </c>
      <c r="K21" s="24">
        <v>42</v>
      </c>
      <c r="L21" s="24">
        <v>29.73</v>
      </c>
      <c r="M21" s="24">
        <v>40</v>
      </c>
      <c r="N21" s="24">
        <v>34.6</v>
      </c>
      <c r="O21" s="26">
        <v>29.56</v>
      </c>
      <c r="P21" s="27">
        <f t="shared" si="5"/>
        <v>33.341685714285717</v>
      </c>
    </row>
    <row r="22" spans="1:16" s="7" customFormat="1" ht="15.75" thickBot="1" x14ac:dyDescent="0.3">
      <c r="A22" s="30" t="s">
        <v>19</v>
      </c>
      <c r="B22" s="31">
        <v>23508</v>
      </c>
      <c r="C22" s="31">
        <v>21213</v>
      </c>
      <c r="D22" s="31">
        <v>21475</v>
      </c>
      <c r="E22" s="31">
        <v>25290</v>
      </c>
      <c r="F22" s="31">
        <v>24300</v>
      </c>
      <c r="G22" s="31">
        <v>19094</v>
      </c>
      <c r="H22" s="31">
        <v>21210</v>
      </c>
      <c r="I22" s="31">
        <v>21457</v>
      </c>
      <c r="J22" s="31">
        <v>21238</v>
      </c>
      <c r="K22" s="31">
        <v>20914</v>
      </c>
      <c r="L22" s="32">
        <v>21773</v>
      </c>
      <c r="M22" s="31">
        <v>20531</v>
      </c>
      <c r="N22" s="31">
        <v>20615</v>
      </c>
      <c r="O22" s="33">
        <v>21400</v>
      </c>
      <c r="P22" s="34">
        <f t="shared" si="5"/>
        <v>21715.571428571428</v>
      </c>
    </row>
    <row r="23" spans="1:16" s="7" customFormat="1" ht="19.5" thickBot="1" x14ac:dyDescent="0.3">
      <c r="A23" s="71" t="str">
        <f>'Tabulka č. 1'!A23:P23</f>
        <v>2021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8"/>
    </row>
    <row r="24" spans="1:16" s="7" customFormat="1" x14ac:dyDescent="0.25">
      <c r="A24" s="15" t="s">
        <v>29</v>
      </c>
      <c r="B24" s="16">
        <f>(12*B29/B28)+(12*B31/B30)</f>
        <v>40918.588074572399</v>
      </c>
      <c r="C24" s="16">
        <f t="shared" ref="C24:O24" si="8">(12*C29/C28)+(12*C31/C30)</f>
        <v>21188.892036084973</v>
      </c>
      <c r="D24" s="16">
        <f t="shared" si="8"/>
        <v>20229.853738428708</v>
      </c>
      <c r="E24" s="16">
        <f t="shared" si="8"/>
        <v>27998.844575375864</v>
      </c>
      <c r="F24" s="16">
        <f t="shared" si="8"/>
        <v>46899.512195121948</v>
      </c>
      <c r="G24" s="16">
        <f t="shared" si="8"/>
        <v>26148.476097135528</v>
      </c>
      <c r="H24" s="16">
        <f t="shared" si="8"/>
        <v>34025.374205285283</v>
      </c>
      <c r="I24" s="16">
        <f t="shared" si="8"/>
        <v>23642.463163027456</v>
      </c>
      <c r="J24" s="16">
        <f t="shared" si="8"/>
        <v>18364.215472602893</v>
      </c>
      <c r="K24" s="16">
        <f t="shared" si="8"/>
        <v>15706.216053689057</v>
      </c>
      <c r="L24" s="16">
        <f t="shared" si="8"/>
        <v>20031.835093879599</v>
      </c>
      <c r="M24" s="16">
        <f t="shared" si="8"/>
        <v>18111.185714285712</v>
      </c>
      <c r="N24" s="16">
        <f t="shared" si="8"/>
        <v>32885.258052799327</v>
      </c>
      <c r="O24" s="17">
        <f t="shared" si="8"/>
        <v>23570.125264318456</v>
      </c>
      <c r="P24" s="18">
        <f t="shared" ref="P24:P31" si="9">SUMIF(B24:O24,"&gt;0")/COUNTIF(B24:O24,"&gt;0")</f>
        <v>26408.631409757654</v>
      </c>
    </row>
    <row r="25" spans="1:16" s="7" customFormat="1" x14ac:dyDescent="0.25">
      <c r="A25" s="19" t="s">
        <v>30</v>
      </c>
      <c r="B25" s="35">
        <f>12*B29/B28</f>
        <v>30242.81524926686</v>
      </c>
      <c r="C25" s="35">
        <f t="shared" ref="C25:O25" si="10">12*C29/C28</f>
        <v>12393.08875739645</v>
      </c>
      <c r="D25" s="35">
        <f t="shared" si="10"/>
        <v>14307.025009146941</v>
      </c>
      <c r="E25" s="35">
        <f t="shared" si="10"/>
        <v>20032.344575375864</v>
      </c>
      <c r="F25" s="35">
        <f t="shared" si="10"/>
        <v>31680</v>
      </c>
      <c r="G25" s="35">
        <f t="shared" si="10"/>
        <v>18530.317529360593</v>
      </c>
      <c r="H25" s="35">
        <f t="shared" si="10"/>
        <v>26885.263258945964</v>
      </c>
      <c r="I25" s="35">
        <f t="shared" si="10"/>
        <v>14086.589822884453</v>
      </c>
      <c r="J25" s="35">
        <f t="shared" si="10"/>
        <v>9638.9142677836171</v>
      </c>
      <c r="K25" s="35">
        <f t="shared" si="10"/>
        <v>9334.4959370709803</v>
      </c>
      <c r="L25" s="35">
        <f t="shared" si="10"/>
        <v>10981.179190751445</v>
      </c>
      <c r="M25" s="35">
        <f t="shared" si="10"/>
        <v>11582.285714285714</v>
      </c>
      <c r="N25" s="35">
        <f t="shared" si="10"/>
        <v>25185.836087481406</v>
      </c>
      <c r="O25" s="36">
        <f t="shared" si="10"/>
        <v>14476.755846185843</v>
      </c>
      <c r="P25" s="37">
        <f t="shared" si="9"/>
        <v>17811.207946138293</v>
      </c>
    </row>
    <row r="26" spans="1:16" s="7" customFormat="1" x14ac:dyDescent="0.25">
      <c r="A26" s="19" t="s">
        <v>31</v>
      </c>
      <c r="B26" s="35">
        <f>12*B31/B30</f>
        <v>10675.772825305536</v>
      </c>
      <c r="C26" s="35">
        <f t="shared" ref="C26:O26" si="11">12*C31/C30</f>
        <v>8795.8032786885251</v>
      </c>
      <c r="D26" s="35">
        <f t="shared" si="11"/>
        <v>5922.8287292817677</v>
      </c>
      <c r="E26" s="35">
        <f t="shared" si="11"/>
        <v>7966.5</v>
      </c>
      <c r="F26" s="35">
        <f t="shared" si="11"/>
        <v>15219.512195121952</v>
      </c>
      <c r="G26" s="35">
        <f t="shared" si="11"/>
        <v>7618.1585677749354</v>
      </c>
      <c r="H26" s="35">
        <f t="shared" si="11"/>
        <v>7140.1109463393186</v>
      </c>
      <c r="I26" s="35">
        <f t="shared" si="11"/>
        <v>9555.8733401430036</v>
      </c>
      <c r="J26" s="35">
        <f t="shared" si="11"/>
        <v>8725.3012048192759</v>
      </c>
      <c r="K26" s="35">
        <f t="shared" si="11"/>
        <v>6371.7201166180766</v>
      </c>
      <c r="L26" s="35">
        <f t="shared" si="11"/>
        <v>9050.655903128154</v>
      </c>
      <c r="M26" s="35">
        <f t="shared" si="11"/>
        <v>6528.9</v>
      </c>
      <c r="N26" s="35">
        <f t="shared" si="11"/>
        <v>7699.4219653179189</v>
      </c>
      <c r="O26" s="36">
        <f t="shared" si="11"/>
        <v>9093.3694181326118</v>
      </c>
      <c r="P26" s="37">
        <f t="shared" si="9"/>
        <v>8597.4234636193632</v>
      </c>
    </row>
    <row r="27" spans="1:16" s="7" customFormat="1" x14ac:dyDescent="0.25">
      <c r="A27" s="19" t="s">
        <v>32</v>
      </c>
      <c r="B27" s="20">
        <v>345</v>
      </c>
      <c r="C27" s="20">
        <v>300</v>
      </c>
      <c r="D27" s="20">
        <v>319</v>
      </c>
      <c r="E27" s="20">
        <v>187</v>
      </c>
      <c r="F27" s="20">
        <v>319</v>
      </c>
      <c r="G27" s="20">
        <v>300</v>
      </c>
      <c r="H27" s="20">
        <v>350</v>
      </c>
      <c r="I27" s="20">
        <v>300</v>
      </c>
      <c r="J27" s="20">
        <v>319</v>
      </c>
      <c r="K27" s="20">
        <v>259</v>
      </c>
      <c r="L27" s="20">
        <v>379</v>
      </c>
      <c r="M27" s="20">
        <v>318</v>
      </c>
      <c r="N27" s="20">
        <v>275</v>
      </c>
      <c r="O27" s="21">
        <v>370</v>
      </c>
      <c r="P27" s="22">
        <f t="shared" si="9"/>
        <v>310</v>
      </c>
    </row>
    <row r="28" spans="1:16" s="7" customFormat="1" x14ac:dyDescent="0.25">
      <c r="A28" s="23" t="s">
        <v>16</v>
      </c>
      <c r="B28" s="24">
        <v>17.05</v>
      </c>
      <c r="C28" s="24">
        <v>42.25</v>
      </c>
      <c r="D28" s="24">
        <v>32.946052704782751</v>
      </c>
      <c r="E28" s="24">
        <v>24.61</v>
      </c>
      <c r="F28" s="24">
        <v>15</v>
      </c>
      <c r="G28" s="25">
        <v>22.99</v>
      </c>
      <c r="H28" s="24">
        <v>17.898281127668803</v>
      </c>
      <c r="I28" s="24">
        <v>35.57</v>
      </c>
      <c r="J28" s="24">
        <v>50.441780733028381</v>
      </c>
      <c r="K28" s="24">
        <v>53.902000000000001</v>
      </c>
      <c r="L28" s="24">
        <v>43.25</v>
      </c>
      <c r="M28" s="24">
        <v>42</v>
      </c>
      <c r="N28" s="24">
        <v>18.200706079709907</v>
      </c>
      <c r="O28" s="26">
        <v>35.228887287918759</v>
      </c>
      <c r="P28" s="27">
        <f t="shared" si="9"/>
        <v>32.238407709507761</v>
      </c>
    </row>
    <row r="29" spans="1:16" s="7" customFormat="1" x14ac:dyDescent="0.25">
      <c r="A29" s="19" t="s">
        <v>17</v>
      </c>
      <c r="B29" s="2">
        <v>42970</v>
      </c>
      <c r="C29" s="2">
        <v>43634</v>
      </c>
      <c r="D29" s="2">
        <v>39280</v>
      </c>
      <c r="E29" s="2">
        <v>41083</v>
      </c>
      <c r="F29" s="2">
        <v>39600</v>
      </c>
      <c r="G29" s="2">
        <v>35501</v>
      </c>
      <c r="H29" s="2">
        <v>40100</v>
      </c>
      <c r="I29" s="2">
        <v>41755</v>
      </c>
      <c r="J29" s="2">
        <v>40517</v>
      </c>
      <c r="K29" s="2">
        <v>41929</v>
      </c>
      <c r="L29" s="3">
        <v>39578</v>
      </c>
      <c r="M29" s="2">
        <v>40538</v>
      </c>
      <c r="N29" s="2">
        <v>38200</v>
      </c>
      <c r="O29" s="28">
        <v>42500</v>
      </c>
      <c r="P29" s="29">
        <f t="shared" si="9"/>
        <v>40513.214285714283</v>
      </c>
    </row>
    <row r="30" spans="1:16" s="7" customFormat="1" x14ac:dyDescent="0.25">
      <c r="A30" s="23" t="s">
        <v>18</v>
      </c>
      <c r="B30" s="24">
        <v>27.82</v>
      </c>
      <c r="C30" s="24">
        <v>30.5</v>
      </c>
      <c r="D30" s="24">
        <v>45.25</v>
      </c>
      <c r="E30" s="24">
        <v>40</v>
      </c>
      <c r="F30" s="24">
        <v>20.5</v>
      </c>
      <c r="G30" s="25">
        <v>31.28</v>
      </c>
      <c r="H30" s="24">
        <v>37.142280000000007</v>
      </c>
      <c r="I30" s="24">
        <v>29.37</v>
      </c>
      <c r="J30" s="24">
        <v>33.200000000000003</v>
      </c>
      <c r="K30" s="24">
        <v>41.16</v>
      </c>
      <c r="L30" s="24">
        <v>29.73</v>
      </c>
      <c r="M30" s="24">
        <v>40</v>
      </c>
      <c r="N30" s="24">
        <v>34.6</v>
      </c>
      <c r="O30" s="26">
        <v>29.56</v>
      </c>
      <c r="P30" s="27">
        <f t="shared" si="9"/>
        <v>33.579448571428571</v>
      </c>
    </row>
    <row r="31" spans="1:16" s="7" customFormat="1" ht="15.75" thickBot="1" x14ac:dyDescent="0.3">
      <c r="A31" s="30" t="s">
        <v>19</v>
      </c>
      <c r="B31" s="31">
        <v>24750</v>
      </c>
      <c r="C31" s="31">
        <v>22356</v>
      </c>
      <c r="D31" s="31">
        <v>22334</v>
      </c>
      <c r="E31" s="31">
        <v>26555</v>
      </c>
      <c r="F31" s="31">
        <v>26000</v>
      </c>
      <c r="G31" s="31">
        <v>19858</v>
      </c>
      <c r="H31" s="31">
        <v>22100</v>
      </c>
      <c r="I31" s="31">
        <v>23388</v>
      </c>
      <c r="J31" s="31">
        <v>24140</v>
      </c>
      <c r="K31" s="31">
        <v>21855</v>
      </c>
      <c r="L31" s="32">
        <v>22423</v>
      </c>
      <c r="M31" s="31">
        <v>21763</v>
      </c>
      <c r="N31" s="31">
        <v>22200</v>
      </c>
      <c r="O31" s="33">
        <v>22400</v>
      </c>
      <c r="P31" s="34">
        <f t="shared" si="9"/>
        <v>23008.714285714286</v>
      </c>
    </row>
    <row r="32" spans="1:16" ht="19.5" thickBot="1" x14ac:dyDescent="0.3">
      <c r="A32" s="71" t="str">
        <f>'Tabulka č. 1'!A32:P32</f>
        <v>Meziroční změny 2020 oproti 2019 - absolutně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8"/>
    </row>
    <row r="33" spans="1:16" x14ac:dyDescent="0.25">
      <c r="A33" s="15" t="s">
        <v>29</v>
      </c>
      <c r="B33" s="42">
        <f>ROUND(B15-B6,0)</f>
        <v>1763</v>
      </c>
      <c r="C33" s="42">
        <f t="shared" ref="C33:O33" si="12">ROUND(C15-C6,0)</f>
        <v>2587</v>
      </c>
      <c r="D33" s="42">
        <f t="shared" si="12"/>
        <v>12783</v>
      </c>
      <c r="E33" s="42">
        <f t="shared" si="12"/>
        <v>1093</v>
      </c>
      <c r="F33" s="42">
        <f t="shared" si="12"/>
        <v>6506</v>
      </c>
      <c r="G33" s="42">
        <f t="shared" si="12"/>
        <v>-3948</v>
      </c>
      <c r="H33" s="42">
        <f t="shared" si="12"/>
        <v>5279</v>
      </c>
      <c r="I33" s="42">
        <f t="shared" si="12"/>
        <v>2053</v>
      </c>
      <c r="J33" s="42">
        <f t="shared" si="12"/>
        <v>-9733</v>
      </c>
      <c r="K33" s="42">
        <f t="shared" si="12"/>
        <v>-540</v>
      </c>
      <c r="L33" s="42">
        <f t="shared" si="12"/>
        <v>2202</v>
      </c>
      <c r="M33" s="42">
        <f t="shared" si="12"/>
        <v>437</v>
      </c>
      <c r="N33" s="42">
        <f t="shared" si="12"/>
        <v>2947</v>
      </c>
      <c r="O33" s="43">
        <f t="shared" si="12"/>
        <v>340</v>
      </c>
      <c r="P33" s="59">
        <f>AVERAGE(B33:O33)</f>
        <v>1697.7857142857142</v>
      </c>
    </row>
    <row r="34" spans="1:16" x14ac:dyDescent="0.25">
      <c r="A34" s="19" t="s">
        <v>30</v>
      </c>
      <c r="B34" s="44">
        <f>ROUND(B16-B7,0)</f>
        <v>1625</v>
      </c>
      <c r="C34" s="44">
        <f t="shared" ref="C34:O34" si="13">ROUND(C16-C7,0)</f>
        <v>1179</v>
      </c>
      <c r="D34" s="44">
        <f t="shared" si="13"/>
        <v>13690</v>
      </c>
      <c r="E34" s="44">
        <f t="shared" si="13"/>
        <v>1389</v>
      </c>
      <c r="F34" s="44">
        <f t="shared" si="13"/>
        <v>7733</v>
      </c>
      <c r="G34" s="44">
        <f t="shared" si="13"/>
        <v>-4777</v>
      </c>
      <c r="H34" s="44">
        <f t="shared" si="13"/>
        <v>4007</v>
      </c>
      <c r="I34" s="44">
        <f t="shared" si="13"/>
        <v>1225</v>
      </c>
      <c r="J34" s="44">
        <f t="shared" si="13"/>
        <v>-11171</v>
      </c>
      <c r="K34" s="44">
        <f t="shared" si="13"/>
        <v>130</v>
      </c>
      <c r="L34" s="44">
        <f t="shared" si="13"/>
        <v>945</v>
      </c>
      <c r="M34" s="44">
        <f t="shared" si="13"/>
        <v>538</v>
      </c>
      <c r="N34" s="44">
        <f t="shared" si="13"/>
        <v>2196</v>
      </c>
      <c r="O34" s="45">
        <f t="shared" si="13"/>
        <v>513</v>
      </c>
      <c r="P34" s="60">
        <f t="shared" ref="P34:P40" si="14">AVERAGE(B34:O34)</f>
        <v>1373</v>
      </c>
    </row>
    <row r="35" spans="1:16" x14ac:dyDescent="0.25">
      <c r="A35" s="19" t="s">
        <v>31</v>
      </c>
      <c r="B35" s="44">
        <f>ROUND(B17-B8,0)</f>
        <v>138</v>
      </c>
      <c r="C35" s="44">
        <f t="shared" ref="C35:O35" si="15">ROUND(C17-C8,0)</f>
        <v>1408</v>
      </c>
      <c r="D35" s="44">
        <f t="shared" si="15"/>
        <v>-907</v>
      </c>
      <c r="E35" s="44">
        <f t="shared" si="15"/>
        <v>-296</v>
      </c>
      <c r="F35" s="44">
        <f t="shared" si="15"/>
        <v>-1227</v>
      </c>
      <c r="G35" s="44">
        <f t="shared" si="15"/>
        <v>829</v>
      </c>
      <c r="H35" s="44">
        <f t="shared" si="15"/>
        <v>1272</v>
      </c>
      <c r="I35" s="44">
        <f t="shared" si="15"/>
        <v>828</v>
      </c>
      <c r="J35" s="44">
        <f t="shared" si="15"/>
        <v>1438</v>
      </c>
      <c r="K35" s="44">
        <f t="shared" si="15"/>
        <v>-670</v>
      </c>
      <c r="L35" s="44">
        <f t="shared" si="15"/>
        <v>1257</v>
      </c>
      <c r="M35" s="44">
        <f t="shared" si="15"/>
        <v>-101</v>
      </c>
      <c r="N35" s="44">
        <f t="shared" si="15"/>
        <v>751</v>
      </c>
      <c r="O35" s="45">
        <f t="shared" si="15"/>
        <v>-173</v>
      </c>
      <c r="P35" s="60">
        <f t="shared" si="14"/>
        <v>324.78571428571428</v>
      </c>
    </row>
    <row r="36" spans="1:16" x14ac:dyDescent="0.25">
      <c r="A36" s="19" t="s">
        <v>32</v>
      </c>
      <c r="B36" s="46">
        <f>ROUND(B18-B9,0)</f>
        <v>0</v>
      </c>
      <c r="C36" s="46">
        <f t="shared" ref="C36:O36" si="16">ROUND(C18-C9,0)</f>
        <v>0</v>
      </c>
      <c r="D36" s="46">
        <f t="shared" si="16"/>
        <v>-40</v>
      </c>
      <c r="E36" s="46">
        <f t="shared" si="16"/>
        <v>0</v>
      </c>
      <c r="F36" s="46">
        <f t="shared" si="16"/>
        <v>-285</v>
      </c>
      <c r="G36" s="46">
        <f t="shared" si="16"/>
        <v>-17</v>
      </c>
      <c r="H36" s="46">
        <f t="shared" si="16"/>
        <v>10</v>
      </c>
      <c r="I36" s="46">
        <f t="shared" si="16"/>
        <v>-23</v>
      </c>
      <c r="J36" s="46">
        <f t="shared" si="16"/>
        <v>-27</v>
      </c>
      <c r="K36" s="46">
        <f t="shared" si="16"/>
        <v>-11</v>
      </c>
      <c r="L36" s="46">
        <f t="shared" si="16"/>
        <v>0</v>
      </c>
      <c r="M36" s="46">
        <f t="shared" si="16"/>
        <v>-123</v>
      </c>
      <c r="N36" s="46">
        <f t="shared" si="16"/>
        <v>44</v>
      </c>
      <c r="O36" s="47">
        <f t="shared" si="16"/>
        <v>0</v>
      </c>
      <c r="P36" s="61">
        <f t="shared" si="14"/>
        <v>-33.714285714285715</v>
      </c>
    </row>
    <row r="37" spans="1:16" x14ac:dyDescent="0.25">
      <c r="A37" s="23" t="s">
        <v>16</v>
      </c>
      <c r="B37" s="49">
        <f>ROUND(B19-B10,2)</f>
        <v>0</v>
      </c>
      <c r="C37" s="49">
        <f t="shared" ref="C37:O37" si="17">ROUND(C19-C10,2)</f>
        <v>0</v>
      </c>
      <c r="D37" s="49">
        <f t="shared" si="17"/>
        <v>-16.47</v>
      </c>
      <c r="E37" s="49">
        <f t="shared" si="17"/>
        <v>0</v>
      </c>
      <c r="F37" s="49">
        <f t="shared" si="17"/>
        <v>-3</v>
      </c>
      <c r="G37" s="49">
        <f t="shared" si="17"/>
        <v>6.32</v>
      </c>
      <c r="H37" s="49">
        <f t="shared" si="17"/>
        <v>0.92</v>
      </c>
      <c r="I37" s="49">
        <f t="shared" si="17"/>
        <v>0</v>
      </c>
      <c r="J37" s="49">
        <f t="shared" si="17"/>
        <v>31.04</v>
      </c>
      <c r="K37" s="49">
        <f t="shared" si="17"/>
        <v>5</v>
      </c>
      <c r="L37" s="49">
        <f t="shared" si="17"/>
        <v>0</v>
      </c>
      <c r="M37" s="49">
        <f t="shared" si="17"/>
        <v>1.8</v>
      </c>
      <c r="N37" s="49">
        <f t="shared" si="17"/>
        <v>0</v>
      </c>
      <c r="O37" s="50">
        <f t="shared" si="17"/>
        <v>3.2</v>
      </c>
      <c r="P37" s="48">
        <f t="shared" si="14"/>
        <v>2.0578571428571428</v>
      </c>
    </row>
    <row r="38" spans="1:16" x14ac:dyDescent="0.25">
      <c r="A38" s="19" t="s">
        <v>17</v>
      </c>
      <c r="B38" s="46">
        <f t="shared" ref="B38:O38" si="18">ROUND(B20-B11,0)</f>
        <v>3580</v>
      </c>
      <c r="C38" s="46">
        <f t="shared" si="18"/>
        <v>4127</v>
      </c>
      <c r="D38" s="46">
        <f t="shared" si="18"/>
        <v>1466</v>
      </c>
      <c r="E38" s="46">
        <f t="shared" si="18"/>
        <v>2848</v>
      </c>
      <c r="F38" s="46">
        <f t="shared" si="18"/>
        <v>4200</v>
      </c>
      <c r="G38" s="46">
        <f t="shared" si="18"/>
        <v>2317</v>
      </c>
      <c r="H38" s="46">
        <f t="shared" si="18"/>
        <v>7630</v>
      </c>
      <c r="I38" s="46">
        <f t="shared" si="18"/>
        <v>3630</v>
      </c>
      <c r="J38" s="46">
        <f t="shared" si="18"/>
        <v>4489</v>
      </c>
      <c r="K38" s="46">
        <f t="shared" si="18"/>
        <v>4040</v>
      </c>
      <c r="L38" s="46">
        <f t="shared" si="18"/>
        <v>3407</v>
      </c>
      <c r="M38" s="46">
        <f t="shared" si="18"/>
        <v>3381</v>
      </c>
      <c r="N38" s="46">
        <f t="shared" si="18"/>
        <v>3331</v>
      </c>
      <c r="O38" s="47">
        <f t="shared" si="18"/>
        <v>4910</v>
      </c>
      <c r="P38" s="62">
        <f t="shared" si="14"/>
        <v>3811.1428571428573</v>
      </c>
    </row>
    <row r="39" spans="1:16" x14ac:dyDescent="0.25">
      <c r="A39" s="23" t="s">
        <v>18</v>
      </c>
      <c r="B39" s="49">
        <f t="shared" ref="B39:O39" si="19">ROUND(B21-B12,2)</f>
        <v>1.57</v>
      </c>
      <c r="C39" s="49">
        <f t="shared" si="19"/>
        <v>-3.9</v>
      </c>
      <c r="D39" s="49">
        <f t="shared" si="19"/>
        <v>9.36</v>
      </c>
      <c r="E39" s="49">
        <f t="shared" si="19"/>
        <v>8</v>
      </c>
      <c r="F39" s="49">
        <f t="shared" si="19"/>
        <v>5.5</v>
      </c>
      <c r="G39" s="49">
        <f t="shared" si="19"/>
        <v>0</v>
      </c>
      <c r="H39" s="49">
        <f t="shared" si="19"/>
        <v>0</v>
      </c>
      <c r="I39" s="49">
        <f t="shared" si="19"/>
        <v>0.28000000000000003</v>
      </c>
      <c r="J39" s="49">
        <f t="shared" si="19"/>
        <v>-2.5</v>
      </c>
      <c r="K39" s="49">
        <f t="shared" si="19"/>
        <v>8.75</v>
      </c>
      <c r="L39" s="49">
        <f t="shared" si="19"/>
        <v>-1.89</v>
      </c>
      <c r="M39" s="49">
        <f t="shared" si="19"/>
        <v>4.82</v>
      </c>
      <c r="N39" s="49">
        <f t="shared" si="19"/>
        <v>0</v>
      </c>
      <c r="O39" s="50">
        <f t="shared" si="19"/>
        <v>2.69</v>
      </c>
      <c r="P39" s="48">
        <f t="shared" si="14"/>
        <v>2.3342857142857141</v>
      </c>
    </row>
    <row r="40" spans="1:16" ht="15.75" thickBot="1" x14ac:dyDescent="0.3">
      <c r="A40" s="30" t="s">
        <v>19</v>
      </c>
      <c r="B40" s="66">
        <f t="shared" ref="B40:O40" si="20">ROUND(B22-B13,0)</f>
        <v>1628</v>
      </c>
      <c r="C40" s="66">
        <f t="shared" si="20"/>
        <v>1219</v>
      </c>
      <c r="D40" s="66">
        <f t="shared" si="20"/>
        <v>1732</v>
      </c>
      <c r="E40" s="66">
        <f t="shared" si="20"/>
        <v>4270</v>
      </c>
      <c r="F40" s="66">
        <f t="shared" si="20"/>
        <v>5200</v>
      </c>
      <c r="G40" s="66">
        <f t="shared" si="20"/>
        <v>2162</v>
      </c>
      <c r="H40" s="66">
        <f t="shared" si="20"/>
        <v>3750</v>
      </c>
      <c r="I40" s="66">
        <f t="shared" si="20"/>
        <v>2126</v>
      </c>
      <c r="J40" s="66">
        <f t="shared" si="20"/>
        <v>2678</v>
      </c>
      <c r="K40" s="66">
        <f t="shared" si="20"/>
        <v>2500</v>
      </c>
      <c r="L40" s="66">
        <f t="shared" si="20"/>
        <v>1928</v>
      </c>
      <c r="M40" s="66">
        <f t="shared" si="20"/>
        <v>2179</v>
      </c>
      <c r="N40" s="66">
        <f t="shared" si="20"/>
        <v>2164</v>
      </c>
      <c r="O40" s="67">
        <f t="shared" si="20"/>
        <v>1560</v>
      </c>
      <c r="P40" s="63">
        <f t="shared" si="14"/>
        <v>2506.8571428571427</v>
      </c>
    </row>
    <row r="41" spans="1:16" ht="19.5" thickBot="1" x14ac:dyDescent="0.3">
      <c r="A41" s="71" t="str">
        <f>'Tabulka č. 1'!A41:P41</f>
        <v>Meziroční změny 2021 oproti 2020 - absolutně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8"/>
    </row>
    <row r="42" spans="1:16" x14ac:dyDescent="0.25">
      <c r="A42" s="15" t="s">
        <v>29</v>
      </c>
      <c r="B42" s="42">
        <f>ROUND(B24-B15,0)</f>
        <v>12882</v>
      </c>
      <c r="C42" s="42">
        <f t="shared" ref="C42:O42" si="21">ROUND(C24-C15,0)</f>
        <v>1266</v>
      </c>
      <c r="D42" s="42">
        <f t="shared" si="21"/>
        <v>-11777</v>
      </c>
      <c r="E42" s="42">
        <f t="shared" si="21"/>
        <v>2201</v>
      </c>
      <c r="F42" s="42">
        <f t="shared" si="21"/>
        <v>2720</v>
      </c>
      <c r="G42" s="42">
        <f t="shared" si="21"/>
        <v>1823</v>
      </c>
      <c r="H42" s="42">
        <f t="shared" si="21"/>
        <v>2085</v>
      </c>
      <c r="I42" s="42">
        <f t="shared" si="21"/>
        <v>2080</v>
      </c>
      <c r="J42" s="42">
        <f t="shared" si="21"/>
        <v>1971</v>
      </c>
      <c r="K42" s="42">
        <f t="shared" si="21"/>
        <v>1338</v>
      </c>
      <c r="L42" s="42">
        <f t="shared" si="21"/>
        <v>868</v>
      </c>
      <c r="M42" s="42">
        <f t="shared" si="21"/>
        <v>1422</v>
      </c>
      <c r="N42" s="42">
        <f t="shared" si="21"/>
        <v>2639</v>
      </c>
      <c r="O42" s="43">
        <f t="shared" si="21"/>
        <v>1598</v>
      </c>
      <c r="P42" s="59">
        <f>AVERAGE(B42:O42)</f>
        <v>1651.1428571428571</v>
      </c>
    </row>
    <row r="43" spans="1:16" x14ac:dyDescent="0.25">
      <c r="A43" s="19" t="s">
        <v>30</v>
      </c>
      <c r="B43" s="44">
        <f>ROUND(B25-B16,0)</f>
        <v>12347</v>
      </c>
      <c r="C43" s="44">
        <f t="shared" ref="C43:O43" si="22">ROUND(C25-C16,0)</f>
        <v>955</v>
      </c>
      <c r="D43" s="44">
        <f t="shared" si="22"/>
        <v>-12005</v>
      </c>
      <c r="E43" s="44">
        <f t="shared" si="22"/>
        <v>1821</v>
      </c>
      <c r="F43" s="44">
        <f t="shared" si="22"/>
        <v>2080</v>
      </c>
      <c r="G43" s="44">
        <f t="shared" si="22"/>
        <v>1530</v>
      </c>
      <c r="H43" s="44">
        <f t="shared" si="22"/>
        <v>2140</v>
      </c>
      <c r="I43" s="44">
        <f t="shared" si="22"/>
        <v>1730</v>
      </c>
      <c r="J43" s="44">
        <f t="shared" si="22"/>
        <v>922</v>
      </c>
      <c r="K43" s="44">
        <f t="shared" si="22"/>
        <v>942</v>
      </c>
      <c r="L43" s="44">
        <f t="shared" si="22"/>
        <v>606</v>
      </c>
      <c r="M43" s="44">
        <f t="shared" si="22"/>
        <v>1053</v>
      </c>
      <c r="N43" s="44">
        <f t="shared" si="22"/>
        <v>2089</v>
      </c>
      <c r="O43" s="45">
        <f t="shared" si="22"/>
        <v>1192</v>
      </c>
      <c r="P43" s="60">
        <f t="shared" ref="P43:P49" si="23">AVERAGE(B43:O43)</f>
        <v>1243</v>
      </c>
    </row>
    <row r="44" spans="1:16" x14ac:dyDescent="0.25">
      <c r="A44" s="19" t="s">
        <v>31</v>
      </c>
      <c r="B44" s="44">
        <f>ROUND(B26-B17,0)</f>
        <v>536</v>
      </c>
      <c r="C44" s="44">
        <f t="shared" ref="C44:O44" si="24">ROUND(C26-C17,0)</f>
        <v>311</v>
      </c>
      <c r="D44" s="44">
        <f t="shared" si="24"/>
        <v>228</v>
      </c>
      <c r="E44" s="44">
        <f t="shared" si="24"/>
        <v>380</v>
      </c>
      <c r="F44" s="44">
        <f t="shared" si="24"/>
        <v>640</v>
      </c>
      <c r="G44" s="44">
        <f t="shared" si="24"/>
        <v>293</v>
      </c>
      <c r="H44" s="44">
        <f t="shared" si="24"/>
        <v>-55</v>
      </c>
      <c r="I44" s="44">
        <f t="shared" si="24"/>
        <v>350</v>
      </c>
      <c r="J44" s="44">
        <f t="shared" si="24"/>
        <v>1049</v>
      </c>
      <c r="K44" s="44">
        <f t="shared" si="24"/>
        <v>396</v>
      </c>
      <c r="L44" s="44">
        <f t="shared" si="24"/>
        <v>262</v>
      </c>
      <c r="M44" s="44">
        <f t="shared" si="24"/>
        <v>370</v>
      </c>
      <c r="N44" s="44">
        <f t="shared" si="24"/>
        <v>550</v>
      </c>
      <c r="O44" s="45">
        <f t="shared" si="24"/>
        <v>406</v>
      </c>
      <c r="P44" s="60">
        <f t="shared" si="23"/>
        <v>408.28571428571428</v>
      </c>
    </row>
    <row r="45" spans="1:16" x14ac:dyDescent="0.25">
      <c r="A45" s="19" t="s">
        <v>32</v>
      </c>
      <c r="B45" s="46">
        <f>ROUND(B27-B18,0)</f>
        <v>40</v>
      </c>
      <c r="C45" s="46">
        <f t="shared" ref="C45:O45" si="25">ROUND(C27-C18,0)</f>
        <v>0</v>
      </c>
      <c r="D45" s="46">
        <f t="shared" si="25"/>
        <v>69</v>
      </c>
      <c r="E45" s="46">
        <f t="shared" si="25"/>
        <v>52</v>
      </c>
      <c r="F45" s="46">
        <f t="shared" si="25"/>
        <v>154</v>
      </c>
      <c r="G45" s="46">
        <f t="shared" si="25"/>
        <v>88</v>
      </c>
      <c r="H45" s="46">
        <f t="shared" si="25"/>
        <v>40</v>
      </c>
      <c r="I45" s="46">
        <f t="shared" si="25"/>
        <v>50</v>
      </c>
      <c r="J45" s="46">
        <f t="shared" si="25"/>
        <v>69</v>
      </c>
      <c r="K45" s="46">
        <f t="shared" si="25"/>
        <v>37</v>
      </c>
      <c r="L45" s="46">
        <f t="shared" si="25"/>
        <v>0</v>
      </c>
      <c r="M45" s="46">
        <f t="shared" si="25"/>
        <v>29</v>
      </c>
      <c r="N45" s="46">
        <f t="shared" si="25"/>
        <v>35</v>
      </c>
      <c r="O45" s="47">
        <f t="shared" si="25"/>
        <v>80</v>
      </c>
      <c r="P45" s="61">
        <f t="shared" si="23"/>
        <v>53.071428571428569</v>
      </c>
    </row>
    <row r="46" spans="1:16" x14ac:dyDescent="0.25">
      <c r="A46" s="23" t="s">
        <v>16</v>
      </c>
      <c r="B46" s="49">
        <f>ROUND(B28-B19,2)</f>
        <v>-9.3800000000000008</v>
      </c>
      <c r="C46" s="49">
        <f t="shared" ref="C46:O46" si="26">ROUND(C28-C19,2)</f>
        <v>0.25</v>
      </c>
      <c r="D46" s="49">
        <f t="shared" si="26"/>
        <v>16.47</v>
      </c>
      <c r="E46" s="49">
        <f t="shared" si="26"/>
        <v>0</v>
      </c>
      <c r="F46" s="49">
        <f t="shared" si="26"/>
        <v>0</v>
      </c>
      <c r="G46" s="49">
        <f t="shared" si="26"/>
        <v>0</v>
      </c>
      <c r="H46" s="49">
        <f t="shared" si="26"/>
        <v>-0.19</v>
      </c>
      <c r="I46" s="49">
        <f t="shared" si="26"/>
        <v>0</v>
      </c>
      <c r="J46" s="49">
        <f t="shared" si="26"/>
        <v>0</v>
      </c>
      <c r="K46" s="49">
        <f t="shared" si="26"/>
        <v>-1.1000000000000001</v>
      </c>
      <c r="L46" s="49">
        <f t="shared" si="26"/>
        <v>0</v>
      </c>
      <c r="M46" s="49">
        <f t="shared" si="26"/>
        <v>0</v>
      </c>
      <c r="N46" s="49">
        <f t="shared" si="26"/>
        <v>0</v>
      </c>
      <c r="O46" s="50">
        <f t="shared" si="26"/>
        <v>0</v>
      </c>
      <c r="P46" s="48">
        <f t="shared" si="23"/>
        <v>0.43214285714285694</v>
      </c>
    </row>
    <row r="47" spans="1:16" x14ac:dyDescent="0.25">
      <c r="A47" s="19" t="s">
        <v>17</v>
      </c>
      <c r="B47" s="46">
        <f t="shared" ref="B47:O47" si="27">ROUND(B29-B20,0)</f>
        <v>3550</v>
      </c>
      <c r="C47" s="46">
        <f t="shared" si="27"/>
        <v>3602</v>
      </c>
      <c r="D47" s="46">
        <f t="shared" si="27"/>
        <v>3160</v>
      </c>
      <c r="E47" s="46">
        <f t="shared" si="27"/>
        <v>3735</v>
      </c>
      <c r="F47" s="46">
        <f t="shared" si="27"/>
        <v>2600</v>
      </c>
      <c r="G47" s="46">
        <f t="shared" si="27"/>
        <v>2931</v>
      </c>
      <c r="H47" s="46">
        <f t="shared" si="27"/>
        <v>2800</v>
      </c>
      <c r="I47" s="46">
        <f t="shared" si="27"/>
        <v>5129</v>
      </c>
      <c r="J47" s="46">
        <f t="shared" si="27"/>
        <v>3874</v>
      </c>
      <c r="K47" s="46">
        <f t="shared" si="27"/>
        <v>3462</v>
      </c>
      <c r="L47" s="46">
        <f t="shared" si="27"/>
        <v>2183</v>
      </c>
      <c r="M47" s="46">
        <f t="shared" si="27"/>
        <v>3685</v>
      </c>
      <c r="N47" s="46">
        <f t="shared" si="27"/>
        <v>3169</v>
      </c>
      <c r="O47" s="47">
        <f t="shared" si="27"/>
        <v>3500</v>
      </c>
      <c r="P47" s="62">
        <f t="shared" si="23"/>
        <v>3384.2857142857142</v>
      </c>
    </row>
    <row r="48" spans="1:16" x14ac:dyDescent="0.25">
      <c r="A48" s="23" t="s">
        <v>18</v>
      </c>
      <c r="B48" s="49">
        <f t="shared" ref="B48:O48" si="28">ROUND(B30-B21,2)</f>
        <v>0</v>
      </c>
      <c r="C48" s="49">
        <f t="shared" si="28"/>
        <v>0.5</v>
      </c>
      <c r="D48" s="49">
        <f t="shared" si="28"/>
        <v>0</v>
      </c>
      <c r="E48" s="49">
        <f t="shared" si="28"/>
        <v>0</v>
      </c>
      <c r="F48" s="49">
        <f t="shared" si="28"/>
        <v>0.5</v>
      </c>
      <c r="G48" s="49">
        <f t="shared" si="28"/>
        <v>0</v>
      </c>
      <c r="H48" s="49">
        <f t="shared" si="28"/>
        <v>1.77</v>
      </c>
      <c r="I48" s="49">
        <f t="shared" si="28"/>
        <v>1.4</v>
      </c>
      <c r="J48" s="49">
        <f t="shared" si="28"/>
        <v>0</v>
      </c>
      <c r="K48" s="49">
        <f t="shared" si="28"/>
        <v>-0.84</v>
      </c>
      <c r="L48" s="49">
        <f t="shared" si="28"/>
        <v>0</v>
      </c>
      <c r="M48" s="49">
        <f t="shared" si="28"/>
        <v>0</v>
      </c>
      <c r="N48" s="49">
        <f t="shared" si="28"/>
        <v>0</v>
      </c>
      <c r="O48" s="50">
        <f t="shared" si="28"/>
        <v>0</v>
      </c>
      <c r="P48" s="48">
        <f t="shared" si="23"/>
        <v>0.23785714285714285</v>
      </c>
    </row>
    <row r="49" spans="1:16" ht="15.75" thickBot="1" x14ac:dyDescent="0.3">
      <c r="A49" s="30" t="s">
        <v>19</v>
      </c>
      <c r="B49" s="66">
        <f t="shared" ref="B49:O49" si="29">ROUND(B31-B22,0)</f>
        <v>1242</v>
      </c>
      <c r="C49" s="66">
        <f t="shared" si="29"/>
        <v>1143</v>
      </c>
      <c r="D49" s="66">
        <f t="shared" si="29"/>
        <v>859</v>
      </c>
      <c r="E49" s="66">
        <f t="shared" si="29"/>
        <v>1265</v>
      </c>
      <c r="F49" s="66">
        <f t="shared" si="29"/>
        <v>1700</v>
      </c>
      <c r="G49" s="66">
        <f t="shared" si="29"/>
        <v>764</v>
      </c>
      <c r="H49" s="66">
        <f t="shared" si="29"/>
        <v>890</v>
      </c>
      <c r="I49" s="66">
        <f t="shared" si="29"/>
        <v>1931</v>
      </c>
      <c r="J49" s="66">
        <f t="shared" si="29"/>
        <v>2902</v>
      </c>
      <c r="K49" s="66">
        <f t="shared" si="29"/>
        <v>941</v>
      </c>
      <c r="L49" s="66">
        <f t="shared" si="29"/>
        <v>650</v>
      </c>
      <c r="M49" s="66">
        <f t="shared" si="29"/>
        <v>1232</v>
      </c>
      <c r="N49" s="66">
        <f t="shared" si="29"/>
        <v>1585</v>
      </c>
      <c r="O49" s="67">
        <f t="shared" si="29"/>
        <v>1000</v>
      </c>
      <c r="P49" s="63">
        <f t="shared" si="23"/>
        <v>1293.1428571428571</v>
      </c>
    </row>
    <row r="50" spans="1:16" ht="19.5" thickBot="1" x14ac:dyDescent="0.3">
      <c r="A50" s="71" t="str">
        <f>'Tabulka č. 1'!A50:P50</f>
        <v>Meziroční změny 2020 oproti 2019 - v %</v>
      </c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8"/>
    </row>
    <row r="51" spans="1:16" x14ac:dyDescent="0.25">
      <c r="A51" s="15" t="s">
        <v>29</v>
      </c>
      <c r="B51" s="55">
        <f>ROUND(100*(B15-B6)/B6,2)</f>
        <v>6.71</v>
      </c>
      <c r="C51" s="55">
        <f t="shared" ref="C51:O51" si="30">ROUND(100*(C15-C6)/C6,2)</f>
        <v>14.92</v>
      </c>
      <c r="D51" s="55">
        <f t="shared" si="30"/>
        <v>66.5</v>
      </c>
      <c r="E51" s="55">
        <f t="shared" si="30"/>
        <v>4.43</v>
      </c>
      <c r="F51" s="55">
        <f t="shared" si="30"/>
        <v>17.27</v>
      </c>
      <c r="G51" s="55">
        <f t="shared" si="30"/>
        <v>-13.96</v>
      </c>
      <c r="H51" s="55">
        <f t="shared" si="30"/>
        <v>19.8</v>
      </c>
      <c r="I51" s="55">
        <f t="shared" si="30"/>
        <v>10.52</v>
      </c>
      <c r="J51" s="55">
        <f t="shared" si="30"/>
        <v>-37.25</v>
      </c>
      <c r="K51" s="55">
        <f t="shared" si="30"/>
        <v>-3.62</v>
      </c>
      <c r="L51" s="55">
        <f t="shared" si="30"/>
        <v>12.98</v>
      </c>
      <c r="M51" s="55">
        <f t="shared" si="30"/>
        <v>2.69</v>
      </c>
      <c r="N51" s="55">
        <f t="shared" si="30"/>
        <v>10.79</v>
      </c>
      <c r="O51" s="56">
        <f t="shared" si="30"/>
        <v>1.57</v>
      </c>
      <c r="P51" s="51">
        <f t="shared" ref="P51:P58" si="31">AVERAGE(B51:O51)</f>
        <v>8.0964285714285715</v>
      </c>
    </row>
    <row r="52" spans="1:16" x14ac:dyDescent="0.25">
      <c r="A52" s="19" t="s">
        <v>30</v>
      </c>
      <c r="B52" s="49">
        <f t="shared" ref="B52:O58" si="32">ROUND(100*(B16-B7)/B7,2)</f>
        <v>9.99</v>
      </c>
      <c r="C52" s="49">
        <f t="shared" si="32"/>
        <v>11.49</v>
      </c>
      <c r="D52" s="49">
        <f t="shared" si="32"/>
        <v>108.46</v>
      </c>
      <c r="E52" s="49">
        <f t="shared" si="32"/>
        <v>8.26</v>
      </c>
      <c r="F52" s="49">
        <f t="shared" si="32"/>
        <v>35.369999999999997</v>
      </c>
      <c r="G52" s="49">
        <f t="shared" si="32"/>
        <v>-21.94</v>
      </c>
      <c r="H52" s="49">
        <f t="shared" si="32"/>
        <v>19.32</v>
      </c>
      <c r="I52" s="49">
        <f t="shared" si="32"/>
        <v>11</v>
      </c>
      <c r="J52" s="49">
        <f t="shared" si="32"/>
        <v>-56.17</v>
      </c>
      <c r="K52" s="49">
        <f t="shared" si="32"/>
        <v>1.58</v>
      </c>
      <c r="L52" s="49">
        <f t="shared" si="32"/>
        <v>10.02</v>
      </c>
      <c r="M52" s="49">
        <f t="shared" si="32"/>
        <v>5.38</v>
      </c>
      <c r="N52" s="49">
        <f t="shared" si="32"/>
        <v>10.51</v>
      </c>
      <c r="O52" s="50">
        <f t="shared" si="32"/>
        <v>4.01</v>
      </c>
      <c r="P52" s="52">
        <f t="shared" si="31"/>
        <v>11.234285714285713</v>
      </c>
    </row>
    <row r="53" spans="1:16" x14ac:dyDescent="0.25">
      <c r="A53" s="19" t="s">
        <v>31</v>
      </c>
      <c r="B53" s="49">
        <f t="shared" si="32"/>
        <v>1.38</v>
      </c>
      <c r="C53" s="49">
        <f t="shared" si="32"/>
        <v>19.89</v>
      </c>
      <c r="D53" s="49">
        <f t="shared" si="32"/>
        <v>-13.73</v>
      </c>
      <c r="E53" s="49">
        <f t="shared" si="32"/>
        <v>-3.75</v>
      </c>
      <c r="F53" s="49">
        <f t="shared" si="32"/>
        <v>-7.76</v>
      </c>
      <c r="G53" s="49">
        <f t="shared" si="32"/>
        <v>12.77</v>
      </c>
      <c r="H53" s="49">
        <f t="shared" si="32"/>
        <v>21.48</v>
      </c>
      <c r="I53" s="49">
        <f t="shared" si="32"/>
        <v>9.89</v>
      </c>
      <c r="J53" s="49">
        <f t="shared" si="32"/>
        <v>23.05</v>
      </c>
      <c r="K53" s="49">
        <f t="shared" si="32"/>
        <v>-10.09</v>
      </c>
      <c r="L53" s="49">
        <f t="shared" si="32"/>
        <v>16.690000000000001</v>
      </c>
      <c r="M53" s="49">
        <f t="shared" si="32"/>
        <v>-1.61</v>
      </c>
      <c r="N53" s="49">
        <f t="shared" si="32"/>
        <v>11.73</v>
      </c>
      <c r="O53" s="50">
        <f t="shared" si="32"/>
        <v>-1.95</v>
      </c>
      <c r="P53" s="52">
        <f t="shared" si="31"/>
        <v>5.5707142857142857</v>
      </c>
    </row>
    <row r="54" spans="1:16" x14ac:dyDescent="0.25">
      <c r="A54" s="19" t="s">
        <v>32</v>
      </c>
      <c r="B54" s="49">
        <f t="shared" si="32"/>
        <v>0</v>
      </c>
      <c r="C54" s="49">
        <f t="shared" si="32"/>
        <v>0</v>
      </c>
      <c r="D54" s="49">
        <f t="shared" si="32"/>
        <v>-13.79</v>
      </c>
      <c r="E54" s="49">
        <f t="shared" si="32"/>
        <v>0</v>
      </c>
      <c r="F54" s="49">
        <f t="shared" si="32"/>
        <v>-63.33</v>
      </c>
      <c r="G54" s="49">
        <f t="shared" si="32"/>
        <v>-7.42</v>
      </c>
      <c r="H54" s="49">
        <f t="shared" si="32"/>
        <v>3.33</v>
      </c>
      <c r="I54" s="49">
        <f t="shared" si="32"/>
        <v>-8.26</v>
      </c>
      <c r="J54" s="49">
        <f t="shared" si="32"/>
        <v>-9.75</v>
      </c>
      <c r="K54" s="49">
        <f t="shared" si="32"/>
        <v>-4.72</v>
      </c>
      <c r="L54" s="49">
        <f t="shared" si="32"/>
        <v>0</v>
      </c>
      <c r="M54" s="49">
        <f t="shared" si="32"/>
        <v>-29.85</v>
      </c>
      <c r="N54" s="49">
        <f t="shared" si="32"/>
        <v>22.45</v>
      </c>
      <c r="O54" s="50">
        <f t="shared" si="32"/>
        <v>0</v>
      </c>
      <c r="P54" s="53">
        <f t="shared" si="31"/>
        <v>-7.9528571428571437</v>
      </c>
    </row>
    <row r="55" spans="1:16" x14ac:dyDescent="0.25">
      <c r="A55" s="23" t="s">
        <v>16</v>
      </c>
      <c r="B55" s="49">
        <f t="shared" si="32"/>
        <v>0</v>
      </c>
      <c r="C55" s="49">
        <f t="shared" si="32"/>
        <v>0</v>
      </c>
      <c r="D55" s="49">
        <f t="shared" si="32"/>
        <v>-50</v>
      </c>
      <c r="E55" s="49">
        <f t="shared" si="32"/>
        <v>0</v>
      </c>
      <c r="F55" s="49">
        <f t="shared" si="32"/>
        <v>-16.670000000000002</v>
      </c>
      <c r="G55" s="49">
        <f t="shared" si="32"/>
        <v>37.909999999999997</v>
      </c>
      <c r="H55" s="49">
        <f t="shared" si="32"/>
        <v>5.36</v>
      </c>
      <c r="I55" s="49">
        <f t="shared" si="32"/>
        <v>0</v>
      </c>
      <c r="J55" s="49">
        <f t="shared" si="32"/>
        <v>160</v>
      </c>
      <c r="K55" s="49">
        <f t="shared" si="32"/>
        <v>10</v>
      </c>
      <c r="L55" s="49">
        <f t="shared" si="32"/>
        <v>0</v>
      </c>
      <c r="M55" s="49">
        <f t="shared" si="32"/>
        <v>4.4800000000000004</v>
      </c>
      <c r="N55" s="49">
        <f t="shared" si="32"/>
        <v>0</v>
      </c>
      <c r="O55" s="50">
        <f t="shared" si="32"/>
        <v>9.99</v>
      </c>
      <c r="P55" s="48">
        <f t="shared" si="31"/>
        <v>11.504999999999999</v>
      </c>
    </row>
    <row r="56" spans="1:16" x14ac:dyDescent="0.25">
      <c r="A56" s="19" t="s">
        <v>17</v>
      </c>
      <c r="B56" s="49">
        <f t="shared" si="32"/>
        <v>9.99</v>
      </c>
      <c r="C56" s="49">
        <f t="shared" si="32"/>
        <v>11.49</v>
      </c>
      <c r="D56" s="49">
        <f t="shared" si="32"/>
        <v>4.2300000000000004</v>
      </c>
      <c r="E56" s="49">
        <f t="shared" si="32"/>
        <v>8.26</v>
      </c>
      <c r="F56" s="49">
        <f t="shared" si="32"/>
        <v>12.8</v>
      </c>
      <c r="G56" s="49">
        <f t="shared" si="32"/>
        <v>7.66</v>
      </c>
      <c r="H56" s="49">
        <f t="shared" si="32"/>
        <v>25.72</v>
      </c>
      <c r="I56" s="49">
        <f t="shared" si="32"/>
        <v>11</v>
      </c>
      <c r="J56" s="49">
        <f t="shared" si="32"/>
        <v>13.96</v>
      </c>
      <c r="K56" s="49">
        <f t="shared" si="32"/>
        <v>11.73</v>
      </c>
      <c r="L56" s="49">
        <f t="shared" si="32"/>
        <v>10.02</v>
      </c>
      <c r="M56" s="49">
        <f t="shared" si="32"/>
        <v>10.1</v>
      </c>
      <c r="N56" s="49">
        <f t="shared" si="32"/>
        <v>10.51</v>
      </c>
      <c r="O56" s="50">
        <f t="shared" si="32"/>
        <v>14.4</v>
      </c>
      <c r="P56" s="48">
        <f t="shared" si="31"/>
        <v>11.562142857142856</v>
      </c>
    </row>
    <row r="57" spans="1:16" x14ac:dyDescent="0.25">
      <c r="A57" s="23" t="s">
        <v>18</v>
      </c>
      <c r="B57" s="49">
        <f t="shared" si="32"/>
        <v>5.98</v>
      </c>
      <c r="C57" s="49">
        <f t="shared" si="32"/>
        <v>-11.5</v>
      </c>
      <c r="D57" s="49">
        <f t="shared" si="32"/>
        <v>26.09</v>
      </c>
      <c r="E57" s="49">
        <f t="shared" si="32"/>
        <v>25</v>
      </c>
      <c r="F57" s="49">
        <f t="shared" si="32"/>
        <v>37.93</v>
      </c>
      <c r="G57" s="49">
        <f t="shared" si="32"/>
        <v>0</v>
      </c>
      <c r="H57" s="49">
        <f t="shared" si="32"/>
        <v>0</v>
      </c>
      <c r="I57" s="49">
        <f t="shared" si="32"/>
        <v>1.01</v>
      </c>
      <c r="J57" s="49">
        <f t="shared" si="32"/>
        <v>-7</v>
      </c>
      <c r="K57" s="49">
        <f t="shared" si="32"/>
        <v>26.32</v>
      </c>
      <c r="L57" s="49">
        <f t="shared" si="32"/>
        <v>-5.98</v>
      </c>
      <c r="M57" s="49">
        <f t="shared" si="32"/>
        <v>13.7</v>
      </c>
      <c r="N57" s="49">
        <f t="shared" si="32"/>
        <v>0</v>
      </c>
      <c r="O57" s="50">
        <f t="shared" si="32"/>
        <v>10.01</v>
      </c>
      <c r="P57" s="48">
        <f t="shared" si="31"/>
        <v>8.6828571428571433</v>
      </c>
    </row>
    <row r="58" spans="1:16" ht="15.75" thickBot="1" x14ac:dyDescent="0.3">
      <c r="A58" s="30" t="s">
        <v>19</v>
      </c>
      <c r="B58" s="57">
        <f t="shared" si="32"/>
        <v>7.44</v>
      </c>
      <c r="C58" s="57">
        <f t="shared" si="32"/>
        <v>6.1</v>
      </c>
      <c r="D58" s="57">
        <f t="shared" si="32"/>
        <v>8.77</v>
      </c>
      <c r="E58" s="57">
        <f t="shared" si="32"/>
        <v>20.309999999999999</v>
      </c>
      <c r="F58" s="57">
        <f t="shared" si="32"/>
        <v>27.23</v>
      </c>
      <c r="G58" s="57">
        <f t="shared" si="32"/>
        <v>12.77</v>
      </c>
      <c r="H58" s="57">
        <f t="shared" si="32"/>
        <v>21.48</v>
      </c>
      <c r="I58" s="57">
        <f t="shared" si="32"/>
        <v>11</v>
      </c>
      <c r="J58" s="57">
        <f t="shared" si="32"/>
        <v>14.43</v>
      </c>
      <c r="K58" s="57">
        <f t="shared" si="32"/>
        <v>13.58</v>
      </c>
      <c r="L58" s="57">
        <f t="shared" si="32"/>
        <v>9.7200000000000006</v>
      </c>
      <c r="M58" s="57">
        <f t="shared" si="32"/>
        <v>11.87</v>
      </c>
      <c r="N58" s="57">
        <f t="shared" si="32"/>
        <v>11.73</v>
      </c>
      <c r="O58" s="58">
        <f t="shared" si="32"/>
        <v>7.86</v>
      </c>
      <c r="P58" s="54">
        <f t="shared" si="31"/>
        <v>13.16357142857143</v>
      </c>
    </row>
    <row r="59" spans="1:16" ht="19.5" thickBot="1" x14ac:dyDescent="0.3">
      <c r="A59" s="71" t="str">
        <f>'Tabulka č. 1'!A59:P59</f>
        <v>Meziroční změny 2021 oproti 2020 - v %</v>
      </c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8"/>
    </row>
    <row r="60" spans="1:16" x14ac:dyDescent="0.25">
      <c r="A60" s="15" t="s">
        <v>29</v>
      </c>
      <c r="B60" s="55">
        <f>ROUND(100*(B24-B15)/B15,2)</f>
        <v>45.95</v>
      </c>
      <c r="C60" s="55">
        <f t="shared" ref="C60:O60" si="33">ROUND(100*(C24-C15)/C15,2)</f>
        <v>6.35</v>
      </c>
      <c r="D60" s="55">
        <f t="shared" si="33"/>
        <v>-36.799999999999997</v>
      </c>
      <c r="E60" s="55">
        <f t="shared" si="33"/>
        <v>8.5299999999999994</v>
      </c>
      <c r="F60" s="55">
        <f t="shared" si="33"/>
        <v>6.16</v>
      </c>
      <c r="G60" s="55">
        <f t="shared" si="33"/>
        <v>7.49</v>
      </c>
      <c r="H60" s="55">
        <f t="shared" si="33"/>
        <v>6.53</v>
      </c>
      <c r="I60" s="55">
        <f t="shared" si="33"/>
        <v>9.65</v>
      </c>
      <c r="J60" s="55">
        <f t="shared" si="33"/>
        <v>12.02</v>
      </c>
      <c r="K60" s="55">
        <f t="shared" si="33"/>
        <v>9.31</v>
      </c>
      <c r="L60" s="55">
        <f t="shared" si="33"/>
        <v>4.53</v>
      </c>
      <c r="M60" s="55">
        <f t="shared" si="33"/>
        <v>8.52</v>
      </c>
      <c r="N60" s="55">
        <f t="shared" si="33"/>
        <v>8.73</v>
      </c>
      <c r="O60" s="56">
        <f t="shared" si="33"/>
        <v>7.27</v>
      </c>
      <c r="P60" s="51">
        <f t="shared" ref="P60:P67" si="34">AVERAGE(B60:O60)</f>
        <v>7.4457142857142866</v>
      </c>
    </row>
    <row r="61" spans="1:16" x14ac:dyDescent="0.25">
      <c r="A61" s="19" t="s">
        <v>30</v>
      </c>
      <c r="B61" s="49">
        <f t="shared" ref="B61:O61" si="35">ROUND(100*(B25-B16)/B16,2)</f>
        <v>68.989999999999995</v>
      </c>
      <c r="C61" s="49">
        <f t="shared" si="35"/>
        <v>8.35</v>
      </c>
      <c r="D61" s="49">
        <f t="shared" si="35"/>
        <v>-45.63</v>
      </c>
      <c r="E61" s="49">
        <f t="shared" si="35"/>
        <v>10</v>
      </c>
      <c r="F61" s="49">
        <f t="shared" si="35"/>
        <v>7.03</v>
      </c>
      <c r="G61" s="49">
        <f t="shared" si="35"/>
        <v>9</v>
      </c>
      <c r="H61" s="49">
        <f t="shared" si="35"/>
        <v>8.65</v>
      </c>
      <c r="I61" s="49">
        <f t="shared" si="35"/>
        <v>14</v>
      </c>
      <c r="J61" s="49">
        <f t="shared" si="35"/>
        <v>10.57</v>
      </c>
      <c r="K61" s="49">
        <f t="shared" si="35"/>
        <v>11.22</v>
      </c>
      <c r="L61" s="49">
        <f t="shared" si="35"/>
        <v>5.84</v>
      </c>
      <c r="M61" s="49">
        <f t="shared" si="35"/>
        <v>10</v>
      </c>
      <c r="N61" s="49">
        <f t="shared" si="35"/>
        <v>9.0500000000000007</v>
      </c>
      <c r="O61" s="50">
        <f t="shared" si="35"/>
        <v>8.9700000000000006</v>
      </c>
      <c r="P61" s="52">
        <f t="shared" si="34"/>
        <v>9.7171428571428571</v>
      </c>
    </row>
    <row r="62" spans="1:16" x14ac:dyDescent="0.25">
      <c r="A62" s="19" t="s">
        <v>31</v>
      </c>
      <c r="B62" s="49">
        <f t="shared" ref="B62:O62" si="36">ROUND(100*(B26-B17)/B17,2)</f>
        <v>5.28</v>
      </c>
      <c r="C62" s="49">
        <f t="shared" si="36"/>
        <v>3.66</v>
      </c>
      <c r="D62" s="49">
        <f t="shared" si="36"/>
        <v>4</v>
      </c>
      <c r="E62" s="49">
        <f t="shared" si="36"/>
        <v>5</v>
      </c>
      <c r="F62" s="49">
        <f t="shared" si="36"/>
        <v>4.3899999999999997</v>
      </c>
      <c r="G62" s="49">
        <f t="shared" si="36"/>
        <v>4</v>
      </c>
      <c r="H62" s="49">
        <f t="shared" si="36"/>
        <v>-0.77</v>
      </c>
      <c r="I62" s="49">
        <f t="shared" si="36"/>
        <v>3.8</v>
      </c>
      <c r="J62" s="49">
        <f t="shared" si="36"/>
        <v>13.66</v>
      </c>
      <c r="K62" s="49">
        <f t="shared" si="36"/>
        <v>6.63</v>
      </c>
      <c r="L62" s="49">
        <f t="shared" si="36"/>
        <v>2.99</v>
      </c>
      <c r="M62" s="49">
        <f t="shared" si="36"/>
        <v>6</v>
      </c>
      <c r="N62" s="49">
        <f t="shared" si="36"/>
        <v>7.69</v>
      </c>
      <c r="O62" s="50">
        <f t="shared" si="36"/>
        <v>4.67</v>
      </c>
      <c r="P62" s="52">
        <f t="shared" si="34"/>
        <v>5.0714285714285721</v>
      </c>
    </row>
    <row r="63" spans="1:16" x14ac:dyDescent="0.25">
      <c r="A63" s="19" t="s">
        <v>32</v>
      </c>
      <c r="B63" s="49">
        <f t="shared" ref="B63:O63" si="37">ROUND(100*(B27-B18)/B18,2)</f>
        <v>13.11</v>
      </c>
      <c r="C63" s="49">
        <f t="shared" si="37"/>
        <v>0</v>
      </c>
      <c r="D63" s="49">
        <f t="shared" si="37"/>
        <v>27.6</v>
      </c>
      <c r="E63" s="49">
        <f t="shared" si="37"/>
        <v>38.520000000000003</v>
      </c>
      <c r="F63" s="49">
        <f t="shared" si="37"/>
        <v>93.33</v>
      </c>
      <c r="G63" s="49">
        <f t="shared" si="37"/>
        <v>41.51</v>
      </c>
      <c r="H63" s="49">
        <f t="shared" si="37"/>
        <v>12.9</v>
      </c>
      <c r="I63" s="49">
        <f t="shared" si="37"/>
        <v>20</v>
      </c>
      <c r="J63" s="49">
        <f t="shared" si="37"/>
        <v>27.6</v>
      </c>
      <c r="K63" s="49">
        <f t="shared" si="37"/>
        <v>16.670000000000002</v>
      </c>
      <c r="L63" s="49">
        <f t="shared" si="37"/>
        <v>0</v>
      </c>
      <c r="M63" s="49">
        <f t="shared" si="37"/>
        <v>10.029999999999999</v>
      </c>
      <c r="N63" s="49">
        <f t="shared" si="37"/>
        <v>14.58</v>
      </c>
      <c r="O63" s="50">
        <f t="shared" si="37"/>
        <v>27.59</v>
      </c>
      <c r="P63" s="53">
        <f t="shared" si="34"/>
        <v>24.531428571428567</v>
      </c>
    </row>
    <row r="64" spans="1:16" x14ac:dyDescent="0.25">
      <c r="A64" s="23" t="s">
        <v>16</v>
      </c>
      <c r="B64" s="49">
        <f t="shared" ref="B64:O64" si="38">ROUND(100*(B28-B19)/B19,2)</f>
        <v>-35.5</v>
      </c>
      <c r="C64" s="49">
        <f t="shared" si="38"/>
        <v>0.6</v>
      </c>
      <c r="D64" s="49">
        <f t="shared" si="38"/>
        <v>100</v>
      </c>
      <c r="E64" s="49">
        <f t="shared" si="38"/>
        <v>0</v>
      </c>
      <c r="F64" s="49">
        <f t="shared" si="38"/>
        <v>0</v>
      </c>
      <c r="G64" s="49">
        <f t="shared" si="38"/>
        <v>0</v>
      </c>
      <c r="H64" s="49">
        <f t="shared" si="38"/>
        <v>-1.05</v>
      </c>
      <c r="I64" s="49">
        <f t="shared" si="38"/>
        <v>0</v>
      </c>
      <c r="J64" s="49">
        <f t="shared" si="38"/>
        <v>0</v>
      </c>
      <c r="K64" s="49">
        <f t="shared" si="38"/>
        <v>-2</v>
      </c>
      <c r="L64" s="49">
        <f t="shared" si="38"/>
        <v>0</v>
      </c>
      <c r="M64" s="49">
        <f t="shared" si="38"/>
        <v>0</v>
      </c>
      <c r="N64" s="49">
        <f t="shared" si="38"/>
        <v>0</v>
      </c>
      <c r="O64" s="50">
        <f t="shared" si="38"/>
        <v>0</v>
      </c>
      <c r="P64" s="48">
        <f t="shared" si="34"/>
        <v>4.4321428571428569</v>
      </c>
    </row>
    <row r="65" spans="1:16" x14ac:dyDescent="0.25">
      <c r="A65" s="19" t="s">
        <v>17</v>
      </c>
      <c r="B65" s="49">
        <f t="shared" ref="B65:O65" si="39">ROUND(100*(B29-B20)/B20,2)</f>
        <v>9.01</v>
      </c>
      <c r="C65" s="49">
        <f t="shared" si="39"/>
        <v>9</v>
      </c>
      <c r="D65" s="49">
        <f t="shared" si="39"/>
        <v>8.75</v>
      </c>
      <c r="E65" s="49">
        <f t="shared" si="39"/>
        <v>10</v>
      </c>
      <c r="F65" s="49">
        <f t="shared" si="39"/>
        <v>7.03</v>
      </c>
      <c r="G65" s="49">
        <f t="shared" si="39"/>
        <v>9</v>
      </c>
      <c r="H65" s="49">
        <f t="shared" si="39"/>
        <v>7.51</v>
      </c>
      <c r="I65" s="49">
        <f t="shared" si="39"/>
        <v>14</v>
      </c>
      <c r="J65" s="49">
        <f t="shared" si="39"/>
        <v>10.57</v>
      </c>
      <c r="K65" s="49">
        <f t="shared" si="39"/>
        <v>9</v>
      </c>
      <c r="L65" s="49">
        <f t="shared" si="39"/>
        <v>5.84</v>
      </c>
      <c r="M65" s="49">
        <f t="shared" si="39"/>
        <v>10</v>
      </c>
      <c r="N65" s="49">
        <f t="shared" si="39"/>
        <v>9.0500000000000007</v>
      </c>
      <c r="O65" s="50">
        <f t="shared" si="39"/>
        <v>8.9700000000000006</v>
      </c>
      <c r="P65" s="48">
        <f t="shared" si="34"/>
        <v>9.1235714285714291</v>
      </c>
    </row>
    <row r="66" spans="1:16" x14ac:dyDescent="0.25">
      <c r="A66" s="23" t="s">
        <v>18</v>
      </c>
      <c r="B66" s="49">
        <f t="shared" ref="B66:O66" si="40">ROUND(100*(B30-B21)/B21,2)</f>
        <v>0</v>
      </c>
      <c r="C66" s="49">
        <f t="shared" si="40"/>
        <v>1.67</v>
      </c>
      <c r="D66" s="49">
        <f t="shared" si="40"/>
        <v>0</v>
      </c>
      <c r="E66" s="49">
        <f t="shared" si="40"/>
        <v>0</v>
      </c>
      <c r="F66" s="49">
        <f t="shared" si="40"/>
        <v>2.5</v>
      </c>
      <c r="G66" s="49">
        <f t="shared" si="40"/>
        <v>0</v>
      </c>
      <c r="H66" s="49">
        <f t="shared" si="40"/>
        <v>5</v>
      </c>
      <c r="I66" s="49">
        <f t="shared" si="40"/>
        <v>5.01</v>
      </c>
      <c r="J66" s="49">
        <f t="shared" si="40"/>
        <v>0</v>
      </c>
      <c r="K66" s="49">
        <f t="shared" si="40"/>
        <v>-2</v>
      </c>
      <c r="L66" s="49">
        <f t="shared" si="40"/>
        <v>0</v>
      </c>
      <c r="M66" s="49">
        <f t="shared" si="40"/>
        <v>0</v>
      </c>
      <c r="N66" s="49">
        <f t="shared" si="40"/>
        <v>0</v>
      </c>
      <c r="O66" s="50">
        <f t="shared" si="40"/>
        <v>0</v>
      </c>
      <c r="P66" s="48">
        <f t="shared" si="34"/>
        <v>0.87</v>
      </c>
    </row>
    <row r="67" spans="1:16" ht="15.75" thickBot="1" x14ac:dyDescent="0.3">
      <c r="A67" s="30" t="s">
        <v>19</v>
      </c>
      <c r="B67" s="57">
        <f t="shared" ref="B67:O67" si="41">ROUND(100*(B31-B22)/B22,2)</f>
        <v>5.28</v>
      </c>
      <c r="C67" s="57">
        <f t="shared" si="41"/>
        <v>5.39</v>
      </c>
      <c r="D67" s="57">
        <f t="shared" si="41"/>
        <v>4</v>
      </c>
      <c r="E67" s="57">
        <f t="shared" si="41"/>
        <v>5</v>
      </c>
      <c r="F67" s="57">
        <f t="shared" si="41"/>
        <v>7</v>
      </c>
      <c r="G67" s="57">
        <f t="shared" si="41"/>
        <v>4</v>
      </c>
      <c r="H67" s="57">
        <f t="shared" si="41"/>
        <v>4.2</v>
      </c>
      <c r="I67" s="57">
        <f t="shared" si="41"/>
        <v>9</v>
      </c>
      <c r="J67" s="57">
        <f t="shared" si="41"/>
        <v>13.66</v>
      </c>
      <c r="K67" s="57">
        <f t="shared" si="41"/>
        <v>4.5</v>
      </c>
      <c r="L67" s="57">
        <f t="shared" si="41"/>
        <v>2.99</v>
      </c>
      <c r="M67" s="57">
        <f t="shared" si="41"/>
        <v>6</v>
      </c>
      <c r="N67" s="57">
        <f t="shared" si="41"/>
        <v>7.69</v>
      </c>
      <c r="O67" s="58">
        <f t="shared" si="41"/>
        <v>4.67</v>
      </c>
      <c r="P67" s="54">
        <f t="shared" si="34"/>
        <v>5.9557142857142855</v>
      </c>
    </row>
  </sheetData>
  <mergeCells count="9">
    <mergeCell ref="A59:P59"/>
    <mergeCell ref="A50:P50"/>
    <mergeCell ref="B1:O1"/>
    <mergeCell ref="B2:O2"/>
    <mergeCell ref="A5:P5"/>
    <mergeCell ref="A14:P14"/>
    <mergeCell ref="A32:P32"/>
    <mergeCell ref="A23:P23"/>
    <mergeCell ref="A41:P4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7" orientation="portrait" r:id="rId1"/>
  <headerFooter>
    <oddHeader>&amp;RPříloha č. 12
&amp;A</oddHeader>
  </headerFooter>
  <ignoredErrors>
    <ignoredError sqref="B37:O39 B46:O48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67"/>
  <sheetViews>
    <sheetView zoomScaleNormal="100" workbookViewId="0">
      <pane xSplit="1" ySplit="4" topLeftCell="B20" activePane="bottomRight" state="frozen"/>
      <selection activeCell="S11" sqref="S11"/>
      <selection pane="topRight" activeCell="S11" sqref="S11"/>
      <selection pane="bottomLeft" activeCell="S11" sqref="S11"/>
      <selection pane="bottomRight" activeCell="T18" sqref="T18"/>
    </sheetView>
  </sheetViews>
  <sheetFormatPr defaultRowHeight="15" x14ac:dyDescent="0.25"/>
  <cols>
    <col min="1" max="1" width="14.42578125" style="7" customWidth="1"/>
    <col min="2" max="15" width="7.7109375" style="1" customWidth="1"/>
    <col min="16" max="16" width="7.7109375" style="5" customWidth="1"/>
    <col min="17" max="16384" width="9.140625" style="1"/>
  </cols>
  <sheetData>
    <row r="1" spans="1:16" ht="18.75" x14ac:dyDescent="0.3">
      <c r="B1" s="69" t="str">
        <f>'Tabulka č. 1'!B1:O1</f>
        <v>Krajské normativy MP, MPP a MPN - domovy mládeže VOŠ v letech 2019 - 2021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41"/>
    </row>
    <row r="2" spans="1:16" ht="15.75" x14ac:dyDescent="0.25">
      <c r="A2" s="13"/>
      <c r="B2" s="70" t="s">
        <v>25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13"/>
    </row>
    <row r="3" spans="1:16" ht="16.5" thickBot="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4"/>
    </row>
    <row r="4" spans="1:16" s="6" customFormat="1" ht="81" customHeight="1" thickBot="1" x14ac:dyDescent="0.3">
      <c r="A4" s="38"/>
      <c r="B4" s="39" t="s">
        <v>0</v>
      </c>
      <c r="C4" s="39" t="s">
        <v>1</v>
      </c>
      <c r="D4" s="39" t="s">
        <v>2</v>
      </c>
      <c r="E4" s="39" t="s">
        <v>3</v>
      </c>
      <c r="F4" s="39" t="s">
        <v>4</v>
      </c>
      <c r="G4" s="39" t="s">
        <v>5</v>
      </c>
      <c r="H4" s="39" t="s">
        <v>6</v>
      </c>
      <c r="I4" s="39" t="s">
        <v>7</v>
      </c>
      <c r="J4" s="39" t="s">
        <v>8</v>
      </c>
      <c r="K4" s="39" t="s">
        <v>9</v>
      </c>
      <c r="L4" s="39" t="s">
        <v>10</v>
      </c>
      <c r="M4" s="39" t="s">
        <v>11</v>
      </c>
      <c r="N4" s="39" t="s">
        <v>12</v>
      </c>
      <c r="O4" s="39" t="s">
        <v>13</v>
      </c>
      <c r="P4" s="40" t="s">
        <v>20</v>
      </c>
    </row>
    <row r="5" spans="1:16" ht="19.5" thickBot="1" x14ac:dyDescent="0.3">
      <c r="A5" s="71" t="str">
        <f>'Tabulka č. 1'!A5:P5</f>
        <v>2019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8"/>
    </row>
    <row r="6" spans="1:16" x14ac:dyDescent="0.25">
      <c r="A6" s="15" t="s">
        <v>29</v>
      </c>
      <c r="B6" s="16">
        <f>(12*B11/B10)+(12*B13/B12)</f>
        <v>24120.462167438178</v>
      </c>
      <c r="C6" s="16">
        <f t="shared" ref="C6:O6" si="0">(12*C11/C10)+(12*C13/C12)</f>
        <v>16982.349710100701</v>
      </c>
      <c r="D6" s="16">
        <f t="shared" si="0"/>
        <v>17020.964087718276</v>
      </c>
      <c r="E6" s="16">
        <f t="shared" si="0"/>
        <v>24363.391719745221</v>
      </c>
      <c r="F6" s="16">
        <f t="shared" si="0"/>
        <v>37673.563218390802</v>
      </c>
      <c r="G6" s="16">
        <f t="shared" si="0"/>
        <v>27763.13899289371</v>
      </c>
      <c r="H6" s="16">
        <f t="shared" si="0"/>
        <v>24273.023310599216</v>
      </c>
      <c r="I6" s="16">
        <f t="shared" si="0"/>
        <v>18391.425335014639</v>
      </c>
      <c r="J6" s="16">
        <f t="shared" si="0"/>
        <v>23793.196398252887</v>
      </c>
      <c r="K6" s="16">
        <f t="shared" si="0"/>
        <v>13938.35127032749</v>
      </c>
      <c r="L6" s="16">
        <f t="shared" si="0"/>
        <v>15704.776231780448</v>
      </c>
      <c r="M6" s="16">
        <f t="shared" si="0"/>
        <v>15078.010420300427</v>
      </c>
      <c r="N6" s="16">
        <f t="shared" si="0"/>
        <v>24635.270676993157</v>
      </c>
      <c r="O6" s="17">
        <f t="shared" si="0"/>
        <v>21123.029079527594</v>
      </c>
      <c r="P6" s="18">
        <f t="shared" ref="P6:P13" si="1">SUMIF(B6:O6,"&gt;0")/COUNTIF(B6:O6,"&gt;0")</f>
        <v>21775.782329934482</v>
      </c>
    </row>
    <row r="7" spans="1:16" x14ac:dyDescent="0.25">
      <c r="A7" s="19" t="s">
        <v>30</v>
      </c>
      <c r="B7" s="35">
        <f>12*B11/B10</f>
        <v>14118.176453152464</v>
      </c>
      <c r="C7" s="35">
        <f t="shared" ref="C7:O7" si="2">12*C11/C10</f>
        <v>9904.8275862068967</v>
      </c>
      <c r="D7" s="35">
        <f t="shared" si="2"/>
        <v>10419.242015658758</v>
      </c>
      <c r="E7" s="35">
        <f t="shared" si="2"/>
        <v>16480.891719745221</v>
      </c>
      <c r="F7" s="35">
        <f t="shared" si="2"/>
        <v>21866.666666666668</v>
      </c>
      <c r="G7" s="35">
        <f t="shared" si="2"/>
        <v>21267.486818980666</v>
      </c>
      <c r="H7" s="35">
        <f t="shared" si="2"/>
        <v>18349.962044570311</v>
      </c>
      <c r="I7" s="35">
        <f t="shared" si="2"/>
        <v>10013.960546282246</v>
      </c>
      <c r="J7" s="35">
        <f t="shared" si="2"/>
        <v>17554.540936068013</v>
      </c>
      <c r="K7" s="35">
        <f t="shared" si="2"/>
        <v>7292.6971349891437</v>
      </c>
      <c r="L7" s="35">
        <f t="shared" si="2"/>
        <v>8173.4669338677359</v>
      </c>
      <c r="M7" s="35">
        <f t="shared" si="2"/>
        <v>8818.0900109769482</v>
      </c>
      <c r="N7" s="35">
        <f t="shared" si="2"/>
        <v>18236.079925548071</v>
      </c>
      <c r="O7" s="36">
        <f t="shared" si="2"/>
        <v>12262.589928057554</v>
      </c>
      <c r="P7" s="37">
        <f t="shared" si="1"/>
        <v>13911.334194340763</v>
      </c>
    </row>
    <row r="8" spans="1:16" x14ac:dyDescent="0.25">
      <c r="A8" s="19" t="s">
        <v>31</v>
      </c>
      <c r="B8" s="20">
        <f>12*B13/B12</f>
        <v>10002.285714285714</v>
      </c>
      <c r="C8" s="20">
        <f t="shared" ref="C8:O8" si="3">12*C13/C12</f>
        <v>7077.5221238938057</v>
      </c>
      <c r="D8" s="20">
        <f t="shared" si="3"/>
        <v>6601.7220720595196</v>
      </c>
      <c r="E8" s="20">
        <f t="shared" si="3"/>
        <v>7882.5</v>
      </c>
      <c r="F8" s="20">
        <f t="shared" si="3"/>
        <v>15806.896551724138</v>
      </c>
      <c r="G8" s="20">
        <f t="shared" si="3"/>
        <v>6495.652173913043</v>
      </c>
      <c r="H8" s="20">
        <f t="shared" si="3"/>
        <v>5923.0612660289025</v>
      </c>
      <c r="I8" s="20">
        <f t="shared" si="3"/>
        <v>8377.4647887323936</v>
      </c>
      <c r="J8" s="20">
        <f t="shared" si="3"/>
        <v>6238.6554621848736</v>
      </c>
      <c r="K8" s="20">
        <f t="shared" si="3"/>
        <v>6645.6541353383454</v>
      </c>
      <c r="L8" s="20">
        <f t="shared" si="3"/>
        <v>7531.3092979127132</v>
      </c>
      <c r="M8" s="20">
        <f t="shared" si="3"/>
        <v>6259.9204093234794</v>
      </c>
      <c r="N8" s="20">
        <f t="shared" si="3"/>
        <v>6399.1907514450868</v>
      </c>
      <c r="O8" s="21">
        <f t="shared" si="3"/>
        <v>8860.4391514700401</v>
      </c>
      <c r="P8" s="37">
        <f t="shared" si="1"/>
        <v>7864.4481355937178</v>
      </c>
    </row>
    <row r="9" spans="1:16" x14ac:dyDescent="0.25">
      <c r="A9" s="19" t="s">
        <v>32</v>
      </c>
      <c r="B9" s="20">
        <v>305</v>
      </c>
      <c r="C9" s="20">
        <v>300</v>
      </c>
      <c r="D9" s="20">
        <v>290</v>
      </c>
      <c r="E9" s="20">
        <v>135</v>
      </c>
      <c r="F9" s="20">
        <v>450</v>
      </c>
      <c r="G9" s="20">
        <v>227</v>
      </c>
      <c r="H9" s="20">
        <v>300</v>
      </c>
      <c r="I9" s="20">
        <v>269.2</v>
      </c>
      <c r="J9" s="20">
        <v>277</v>
      </c>
      <c r="K9" s="20">
        <v>228</v>
      </c>
      <c r="L9" s="20">
        <v>379</v>
      </c>
      <c r="M9" s="20">
        <v>412</v>
      </c>
      <c r="N9" s="20">
        <v>196</v>
      </c>
      <c r="O9" s="21">
        <v>290</v>
      </c>
      <c r="P9" s="22">
        <f t="shared" si="1"/>
        <v>289.87142857142857</v>
      </c>
    </row>
    <row r="10" spans="1:16" x14ac:dyDescent="0.25">
      <c r="A10" s="23" t="s">
        <v>16</v>
      </c>
      <c r="B10" s="24">
        <v>30.462857680459642</v>
      </c>
      <c r="C10" s="24">
        <v>43.5</v>
      </c>
      <c r="D10" s="24">
        <v>39.911540530015031</v>
      </c>
      <c r="E10" s="24">
        <v>25.12</v>
      </c>
      <c r="F10" s="24">
        <v>18</v>
      </c>
      <c r="G10" s="25">
        <v>17.07</v>
      </c>
      <c r="H10" s="24">
        <v>19.402764928625615</v>
      </c>
      <c r="I10" s="24">
        <v>39.54</v>
      </c>
      <c r="J10" s="24">
        <v>21.979953870922749</v>
      </c>
      <c r="K10" s="24">
        <v>56.649000000000001</v>
      </c>
      <c r="L10" s="24">
        <v>49.9</v>
      </c>
      <c r="M10" s="24">
        <v>45.55</v>
      </c>
      <c r="N10" s="24">
        <v>20.859746258683245</v>
      </c>
      <c r="O10" s="26">
        <v>33.36</v>
      </c>
      <c r="P10" s="27">
        <f t="shared" si="1"/>
        <v>32.950418804907592</v>
      </c>
    </row>
    <row r="11" spans="1:16" x14ac:dyDescent="0.25">
      <c r="A11" s="19" t="s">
        <v>17</v>
      </c>
      <c r="B11" s="2">
        <v>35840</v>
      </c>
      <c r="C11" s="2">
        <v>35905</v>
      </c>
      <c r="D11" s="2">
        <v>34654</v>
      </c>
      <c r="E11" s="2">
        <v>34500</v>
      </c>
      <c r="F11" s="2">
        <v>32800</v>
      </c>
      <c r="G11" s="2">
        <v>30253</v>
      </c>
      <c r="H11" s="2">
        <v>29670</v>
      </c>
      <c r="I11" s="2">
        <v>32996</v>
      </c>
      <c r="J11" s="2">
        <v>32154</v>
      </c>
      <c r="K11" s="2">
        <v>34427</v>
      </c>
      <c r="L11" s="3">
        <v>33988</v>
      </c>
      <c r="M11" s="2">
        <v>33472</v>
      </c>
      <c r="N11" s="2">
        <v>31700</v>
      </c>
      <c r="O11" s="28">
        <v>34090</v>
      </c>
      <c r="P11" s="29">
        <f t="shared" si="1"/>
        <v>33317.785714285717</v>
      </c>
    </row>
    <row r="12" spans="1:16" x14ac:dyDescent="0.25">
      <c r="A12" s="23" t="s">
        <v>18</v>
      </c>
      <c r="B12" s="24">
        <v>26.25</v>
      </c>
      <c r="C12" s="24">
        <v>33.9</v>
      </c>
      <c r="D12" s="24">
        <v>35.887</v>
      </c>
      <c r="E12" s="24">
        <v>32</v>
      </c>
      <c r="F12" s="24">
        <v>14.5</v>
      </c>
      <c r="G12" s="25">
        <v>31.28</v>
      </c>
      <c r="H12" s="24">
        <v>35.373600000000003</v>
      </c>
      <c r="I12" s="24">
        <v>27.69</v>
      </c>
      <c r="J12" s="24">
        <v>35.700000000000003</v>
      </c>
      <c r="K12" s="24">
        <v>33.25</v>
      </c>
      <c r="L12" s="24">
        <v>31.62</v>
      </c>
      <c r="M12" s="24">
        <v>35.18</v>
      </c>
      <c r="N12" s="24">
        <v>34.6</v>
      </c>
      <c r="O12" s="26">
        <v>26.87</v>
      </c>
      <c r="P12" s="27">
        <f t="shared" si="1"/>
        <v>31.007185714285718</v>
      </c>
    </row>
    <row r="13" spans="1:16" ht="15.75" thickBot="1" x14ac:dyDescent="0.3">
      <c r="A13" s="30" t="s">
        <v>19</v>
      </c>
      <c r="B13" s="31">
        <v>21880</v>
      </c>
      <c r="C13" s="31">
        <v>19994</v>
      </c>
      <c r="D13" s="31">
        <v>19743</v>
      </c>
      <c r="E13" s="31">
        <v>21020</v>
      </c>
      <c r="F13" s="31">
        <v>19100</v>
      </c>
      <c r="G13" s="31">
        <v>16932</v>
      </c>
      <c r="H13" s="31">
        <v>17460</v>
      </c>
      <c r="I13" s="31">
        <v>19331</v>
      </c>
      <c r="J13" s="31">
        <v>18560</v>
      </c>
      <c r="K13" s="31">
        <v>18414</v>
      </c>
      <c r="L13" s="32">
        <v>19845</v>
      </c>
      <c r="M13" s="31">
        <v>18352</v>
      </c>
      <c r="N13" s="31">
        <v>18451</v>
      </c>
      <c r="O13" s="33">
        <v>19840</v>
      </c>
      <c r="P13" s="34">
        <f t="shared" si="1"/>
        <v>19208.714285714286</v>
      </c>
    </row>
    <row r="14" spans="1:16" s="7" customFormat="1" ht="19.5" thickBot="1" x14ac:dyDescent="0.3">
      <c r="A14" s="71" t="str">
        <f>'Tabulka č. 1'!A14:P14</f>
        <v>2020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8"/>
    </row>
    <row r="15" spans="1:16" s="7" customFormat="1" x14ac:dyDescent="0.25">
      <c r="A15" s="15" t="s">
        <v>29</v>
      </c>
      <c r="B15" s="16">
        <f>(12*B20/B19)+(12*B22/B21)</f>
        <v>25668.461543567078</v>
      </c>
      <c r="C15" s="16">
        <f t="shared" ref="C15:O15" si="4">(12*C20/C19)+(12*C22/C21)</f>
        <v>19528.510344827588</v>
      </c>
      <c r="D15" s="16">
        <f t="shared" si="4"/>
        <v>28272.978617723697</v>
      </c>
      <c r="E15" s="16">
        <f t="shared" si="4"/>
        <v>25428.401273885349</v>
      </c>
      <c r="F15" s="16">
        <f t="shared" si="4"/>
        <v>44180</v>
      </c>
      <c r="G15" s="16">
        <f t="shared" si="4"/>
        <v>24325.498910345763</v>
      </c>
      <c r="H15" s="16">
        <f t="shared" si="4"/>
        <v>28834.429323228596</v>
      </c>
      <c r="I15" s="16">
        <f t="shared" si="4"/>
        <v>20321.350156763452</v>
      </c>
      <c r="J15" s="16">
        <f t="shared" si="4"/>
        <v>16393.682862167567</v>
      </c>
      <c r="K15" s="16">
        <f t="shared" si="4"/>
        <v>13383.137914433355</v>
      </c>
      <c r="L15" s="16">
        <f t="shared" si="4"/>
        <v>17781.080223009085</v>
      </c>
      <c r="M15" s="16">
        <f t="shared" si="4"/>
        <v>15451.924500945577</v>
      </c>
      <c r="N15" s="16">
        <f t="shared" si="4"/>
        <v>27302.017477039855</v>
      </c>
      <c r="O15" s="17">
        <f t="shared" si="4"/>
        <v>21441.978329753983</v>
      </c>
      <c r="P15" s="18">
        <f t="shared" ref="P15:P22" si="5">SUMIF(B15:O15,"&gt;0")/COUNTIF(B15:O15,"&gt;0")</f>
        <v>23450.960819835069</v>
      </c>
    </row>
    <row r="16" spans="1:16" s="7" customFormat="1" x14ac:dyDescent="0.25">
      <c r="A16" s="19" t="s">
        <v>30</v>
      </c>
      <c r="B16" s="35">
        <f>12*B20/B19</f>
        <v>15528.41840913142</v>
      </c>
      <c r="C16" s="35">
        <f t="shared" ref="C16:O16" si="6">12*C20/C19</f>
        <v>11043.310344827587</v>
      </c>
      <c r="D16" s="35">
        <f t="shared" si="6"/>
        <v>22577.950993414303</v>
      </c>
      <c r="E16" s="35">
        <f t="shared" si="6"/>
        <v>17841.401273885349</v>
      </c>
      <c r="F16" s="35">
        <f t="shared" si="6"/>
        <v>29600</v>
      </c>
      <c r="G16" s="35">
        <f t="shared" si="6"/>
        <v>17000.434971726838</v>
      </c>
      <c r="H16" s="35">
        <f t="shared" si="6"/>
        <v>21639.232905561184</v>
      </c>
      <c r="I16" s="35">
        <f t="shared" si="6"/>
        <v>11115.629742033385</v>
      </c>
      <c r="J16" s="35">
        <f t="shared" si="6"/>
        <v>8717.2973199988919</v>
      </c>
      <c r="K16" s="35">
        <f t="shared" si="6"/>
        <v>7407.7093430047826</v>
      </c>
      <c r="L16" s="35">
        <f t="shared" si="6"/>
        <v>8992.7855711422853</v>
      </c>
      <c r="M16" s="35">
        <f t="shared" si="6"/>
        <v>9292.6245009455761</v>
      </c>
      <c r="N16" s="35">
        <f t="shared" si="6"/>
        <v>20152.306494380897</v>
      </c>
      <c r="O16" s="36">
        <f t="shared" si="6"/>
        <v>12754.56290350229</v>
      </c>
      <c r="P16" s="37">
        <f t="shared" si="5"/>
        <v>15261.6903409682</v>
      </c>
    </row>
    <row r="17" spans="1:16" s="7" customFormat="1" x14ac:dyDescent="0.25">
      <c r="A17" s="19" t="s">
        <v>31</v>
      </c>
      <c r="B17" s="20">
        <f>12*B22/B21</f>
        <v>10140.043134435658</v>
      </c>
      <c r="C17" s="20">
        <f t="shared" ref="C17:O17" si="7">12*C22/C21</f>
        <v>8485.2000000000007</v>
      </c>
      <c r="D17" s="20">
        <f t="shared" si="7"/>
        <v>5695.0276243093922</v>
      </c>
      <c r="E17" s="20">
        <f t="shared" si="7"/>
        <v>7587</v>
      </c>
      <c r="F17" s="20">
        <f t="shared" si="7"/>
        <v>14580</v>
      </c>
      <c r="G17" s="20">
        <f t="shared" si="7"/>
        <v>7325.0639386189259</v>
      </c>
      <c r="H17" s="20">
        <f t="shared" si="7"/>
        <v>7195.1964176674119</v>
      </c>
      <c r="I17" s="20">
        <f t="shared" si="7"/>
        <v>9205.720414730069</v>
      </c>
      <c r="J17" s="20">
        <f t="shared" si="7"/>
        <v>7676.385542168674</v>
      </c>
      <c r="K17" s="20">
        <f t="shared" si="7"/>
        <v>5975.4285714285716</v>
      </c>
      <c r="L17" s="20">
        <f t="shared" si="7"/>
        <v>8788.2946518668014</v>
      </c>
      <c r="M17" s="20">
        <f t="shared" si="7"/>
        <v>6159.3</v>
      </c>
      <c r="N17" s="20">
        <f t="shared" si="7"/>
        <v>7149.7109826589594</v>
      </c>
      <c r="O17" s="21">
        <f t="shared" si="7"/>
        <v>8687.4154262516913</v>
      </c>
      <c r="P17" s="37">
        <f t="shared" si="5"/>
        <v>8189.2704788668689</v>
      </c>
    </row>
    <row r="18" spans="1:16" s="7" customFormat="1" x14ac:dyDescent="0.25">
      <c r="A18" s="19" t="s">
        <v>32</v>
      </c>
      <c r="B18" s="20">
        <v>305</v>
      </c>
      <c r="C18" s="20">
        <v>300</v>
      </c>
      <c r="D18" s="20">
        <v>250</v>
      </c>
      <c r="E18" s="20">
        <v>135</v>
      </c>
      <c r="F18" s="20">
        <v>165</v>
      </c>
      <c r="G18" s="20">
        <v>212</v>
      </c>
      <c r="H18" s="20">
        <v>310</v>
      </c>
      <c r="I18" s="20">
        <v>250</v>
      </c>
      <c r="J18" s="20">
        <v>250</v>
      </c>
      <c r="K18" s="20">
        <v>222</v>
      </c>
      <c r="L18" s="20">
        <v>379</v>
      </c>
      <c r="M18" s="20">
        <v>289</v>
      </c>
      <c r="N18" s="20">
        <v>240</v>
      </c>
      <c r="O18" s="21">
        <v>290</v>
      </c>
      <c r="P18" s="22">
        <f t="shared" si="5"/>
        <v>256.92857142857144</v>
      </c>
    </row>
    <row r="19" spans="1:16" s="7" customFormat="1" x14ac:dyDescent="0.25">
      <c r="A19" s="23" t="s">
        <v>16</v>
      </c>
      <c r="B19" s="24">
        <v>30.462857680459642</v>
      </c>
      <c r="C19" s="24">
        <v>43.5</v>
      </c>
      <c r="D19" s="24">
        <v>19.197490513042077</v>
      </c>
      <c r="E19" s="24">
        <v>25.12</v>
      </c>
      <c r="F19" s="24">
        <v>15</v>
      </c>
      <c r="G19" s="25">
        <v>22.99</v>
      </c>
      <c r="H19" s="24">
        <v>20.684651898402961</v>
      </c>
      <c r="I19" s="24">
        <v>39.54</v>
      </c>
      <c r="J19" s="24">
        <v>50.441780733028381</v>
      </c>
      <c r="K19" s="24">
        <v>62.314</v>
      </c>
      <c r="L19" s="24">
        <v>49.9</v>
      </c>
      <c r="M19" s="24">
        <v>47.59</v>
      </c>
      <c r="N19" s="24">
        <v>20.859746258683245</v>
      </c>
      <c r="O19" s="26">
        <v>36.692750942605123</v>
      </c>
      <c r="P19" s="27">
        <f t="shared" si="5"/>
        <v>34.592377001872954</v>
      </c>
    </row>
    <row r="20" spans="1:16" s="7" customFormat="1" x14ac:dyDescent="0.25">
      <c r="A20" s="19" t="s">
        <v>17</v>
      </c>
      <c r="B20" s="2">
        <v>39420</v>
      </c>
      <c r="C20" s="2">
        <v>40032</v>
      </c>
      <c r="D20" s="2">
        <v>36120</v>
      </c>
      <c r="E20" s="2">
        <v>37348</v>
      </c>
      <c r="F20" s="2">
        <v>37000</v>
      </c>
      <c r="G20" s="2">
        <v>32570</v>
      </c>
      <c r="H20" s="2">
        <v>37300</v>
      </c>
      <c r="I20" s="2">
        <v>36626</v>
      </c>
      <c r="J20" s="2">
        <v>36643</v>
      </c>
      <c r="K20" s="2">
        <v>38467</v>
      </c>
      <c r="L20" s="3">
        <v>37395</v>
      </c>
      <c r="M20" s="2">
        <v>36853</v>
      </c>
      <c r="N20" s="2">
        <v>35031</v>
      </c>
      <c r="O20" s="28">
        <v>39000</v>
      </c>
      <c r="P20" s="29">
        <f t="shared" si="5"/>
        <v>37128.928571428572</v>
      </c>
    </row>
    <row r="21" spans="1:16" s="7" customFormat="1" x14ac:dyDescent="0.25">
      <c r="A21" s="23" t="s">
        <v>18</v>
      </c>
      <c r="B21" s="24">
        <v>27.82</v>
      </c>
      <c r="C21" s="24">
        <v>30</v>
      </c>
      <c r="D21" s="24">
        <v>45.25</v>
      </c>
      <c r="E21" s="24">
        <v>40</v>
      </c>
      <c r="F21" s="24">
        <v>20</v>
      </c>
      <c r="G21" s="25">
        <v>31.28</v>
      </c>
      <c r="H21" s="24">
        <v>35.373600000000003</v>
      </c>
      <c r="I21" s="24">
        <v>27.97</v>
      </c>
      <c r="J21" s="24">
        <v>33.200000000000003</v>
      </c>
      <c r="K21" s="24">
        <v>42</v>
      </c>
      <c r="L21" s="24">
        <v>29.73</v>
      </c>
      <c r="M21" s="24">
        <v>40</v>
      </c>
      <c r="N21" s="24">
        <v>34.6</v>
      </c>
      <c r="O21" s="26">
        <v>29.56</v>
      </c>
      <c r="P21" s="27">
        <f t="shared" si="5"/>
        <v>33.341685714285717</v>
      </c>
    </row>
    <row r="22" spans="1:16" s="7" customFormat="1" ht="15.75" thickBot="1" x14ac:dyDescent="0.3">
      <c r="A22" s="30" t="s">
        <v>19</v>
      </c>
      <c r="B22" s="31">
        <v>23508</v>
      </c>
      <c r="C22" s="31">
        <v>21213</v>
      </c>
      <c r="D22" s="31">
        <v>21475</v>
      </c>
      <c r="E22" s="31">
        <v>25290</v>
      </c>
      <c r="F22" s="31">
        <v>24300</v>
      </c>
      <c r="G22" s="31">
        <v>19094</v>
      </c>
      <c r="H22" s="31">
        <v>21210</v>
      </c>
      <c r="I22" s="31">
        <v>21457</v>
      </c>
      <c r="J22" s="31">
        <v>21238</v>
      </c>
      <c r="K22" s="31">
        <v>20914</v>
      </c>
      <c r="L22" s="32">
        <v>21773</v>
      </c>
      <c r="M22" s="31">
        <v>20531</v>
      </c>
      <c r="N22" s="31">
        <v>20615</v>
      </c>
      <c r="O22" s="33">
        <v>21400</v>
      </c>
      <c r="P22" s="34">
        <f t="shared" si="5"/>
        <v>21715.571428571428</v>
      </c>
    </row>
    <row r="23" spans="1:16" s="7" customFormat="1" ht="19.5" thickBot="1" x14ac:dyDescent="0.3">
      <c r="A23" s="71" t="str">
        <f>'Tabulka č. 1'!A23:P23</f>
        <v>2021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8"/>
    </row>
    <row r="24" spans="1:16" s="7" customFormat="1" x14ac:dyDescent="0.25">
      <c r="A24" s="15" t="s">
        <v>29</v>
      </c>
      <c r="B24" s="16">
        <f>(12*B29/B28)+(12*B31/B30)</f>
        <v>40918.588074572399</v>
      </c>
      <c r="C24" s="16">
        <f t="shared" ref="C24:O24" si="8">(12*C29/C28)+(12*C31/C30)</f>
        <v>20805.161076853663</v>
      </c>
      <c r="D24" s="16">
        <f t="shared" si="8"/>
        <v>18321.078804162174</v>
      </c>
      <c r="E24" s="16">
        <f t="shared" si="8"/>
        <v>27623.437799043062</v>
      </c>
      <c r="F24" s="16">
        <f t="shared" si="8"/>
        <v>46899.512195121948</v>
      </c>
      <c r="G24" s="16">
        <f t="shared" si="8"/>
        <v>26148.476097135528</v>
      </c>
      <c r="H24" s="16">
        <f t="shared" si="8"/>
        <v>31489.035225843392</v>
      </c>
      <c r="I24" s="16">
        <f t="shared" si="8"/>
        <v>22318.481592817479</v>
      </c>
      <c r="J24" s="16">
        <f t="shared" si="8"/>
        <v>18364.215472602893</v>
      </c>
      <c r="K24" s="16">
        <f t="shared" si="8"/>
        <v>14692.479513995246</v>
      </c>
      <c r="L24" s="16">
        <f t="shared" si="8"/>
        <v>18676.436203087618</v>
      </c>
      <c r="M24" s="16">
        <f t="shared" si="8"/>
        <v>16852.66910016978</v>
      </c>
      <c r="N24" s="16">
        <f t="shared" si="8"/>
        <v>29911.500926902561</v>
      </c>
      <c r="O24" s="17">
        <f t="shared" si="8"/>
        <v>23039.091268639211</v>
      </c>
      <c r="P24" s="18">
        <f t="shared" ref="P24:P31" si="9">SUMIF(B24:O24,"&gt;0")/COUNTIF(B24:O24,"&gt;0")</f>
        <v>25432.868810781929</v>
      </c>
    </row>
    <row r="25" spans="1:16" s="7" customFormat="1" x14ac:dyDescent="0.25">
      <c r="A25" s="19" t="s">
        <v>30</v>
      </c>
      <c r="B25" s="35">
        <f>12*B29/B28</f>
        <v>30242.81524926686</v>
      </c>
      <c r="C25" s="35">
        <f t="shared" ref="C25:O25" si="10">12*C29/C28</f>
        <v>12009.35779816514</v>
      </c>
      <c r="D25" s="35">
        <f t="shared" si="10"/>
        <v>12398.250074880407</v>
      </c>
      <c r="E25" s="35">
        <f t="shared" si="10"/>
        <v>19656.937799043062</v>
      </c>
      <c r="F25" s="35">
        <f t="shared" si="10"/>
        <v>31680</v>
      </c>
      <c r="G25" s="35">
        <f t="shared" si="10"/>
        <v>18530.317529360593</v>
      </c>
      <c r="H25" s="35">
        <f t="shared" si="10"/>
        <v>24348.924279504074</v>
      </c>
      <c r="I25" s="35">
        <f t="shared" si="10"/>
        <v>12762.608252674478</v>
      </c>
      <c r="J25" s="35">
        <f t="shared" si="10"/>
        <v>9638.9142677836171</v>
      </c>
      <c r="K25" s="35">
        <f t="shared" si="10"/>
        <v>8320.7593973771691</v>
      </c>
      <c r="L25" s="35">
        <f t="shared" si="10"/>
        <v>9625.7802999594642</v>
      </c>
      <c r="M25" s="35">
        <f t="shared" si="10"/>
        <v>10323.76910016978</v>
      </c>
      <c r="N25" s="35">
        <f t="shared" si="10"/>
        <v>22212.078961584641</v>
      </c>
      <c r="O25" s="36">
        <f t="shared" si="10"/>
        <v>13945.721850506599</v>
      </c>
      <c r="P25" s="37">
        <f t="shared" si="9"/>
        <v>16835.445347162564</v>
      </c>
    </row>
    <row r="26" spans="1:16" s="7" customFormat="1" x14ac:dyDescent="0.25">
      <c r="A26" s="19" t="s">
        <v>31</v>
      </c>
      <c r="B26" s="20">
        <f>12*B31/B30</f>
        <v>10675.772825305536</v>
      </c>
      <c r="C26" s="20">
        <f t="shared" ref="C26:O26" si="11">12*C31/C30</f>
        <v>8795.8032786885251</v>
      </c>
      <c r="D26" s="20">
        <f t="shared" si="11"/>
        <v>5922.8287292817677</v>
      </c>
      <c r="E26" s="20">
        <f t="shared" si="11"/>
        <v>7966.5</v>
      </c>
      <c r="F26" s="20">
        <f t="shared" si="11"/>
        <v>15219.512195121952</v>
      </c>
      <c r="G26" s="20">
        <f t="shared" si="11"/>
        <v>7618.1585677749354</v>
      </c>
      <c r="H26" s="20">
        <f t="shared" si="11"/>
        <v>7140.1109463393186</v>
      </c>
      <c r="I26" s="20">
        <f t="shared" si="11"/>
        <v>9555.8733401430036</v>
      </c>
      <c r="J26" s="20">
        <f t="shared" si="11"/>
        <v>8725.3012048192759</v>
      </c>
      <c r="K26" s="20">
        <f t="shared" si="11"/>
        <v>6371.7201166180766</v>
      </c>
      <c r="L26" s="20">
        <f t="shared" si="11"/>
        <v>9050.655903128154</v>
      </c>
      <c r="M26" s="20">
        <f t="shared" si="11"/>
        <v>6528.9</v>
      </c>
      <c r="N26" s="20">
        <f t="shared" si="11"/>
        <v>7699.4219653179189</v>
      </c>
      <c r="O26" s="21">
        <f t="shared" si="11"/>
        <v>9093.3694181326118</v>
      </c>
      <c r="P26" s="37">
        <f t="shared" si="9"/>
        <v>8597.4234636193632</v>
      </c>
    </row>
    <row r="27" spans="1:16" s="7" customFormat="1" x14ac:dyDescent="0.25">
      <c r="A27" s="19" t="s">
        <v>32</v>
      </c>
      <c r="B27" s="20">
        <v>345</v>
      </c>
      <c r="C27" s="20">
        <v>300</v>
      </c>
      <c r="D27" s="20">
        <v>319</v>
      </c>
      <c r="E27" s="20">
        <v>187</v>
      </c>
      <c r="F27" s="20">
        <v>319</v>
      </c>
      <c r="G27" s="20">
        <v>300</v>
      </c>
      <c r="H27" s="20">
        <v>350</v>
      </c>
      <c r="I27" s="20">
        <v>300</v>
      </c>
      <c r="J27" s="20">
        <v>319</v>
      </c>
      <c r="K27" s="20">
        <v>259</v>
      </c>
      <c r="L27" s="20">
        <v>379</v>
      </c>
      <c r="M27" s="20">
        <v>318</v>
      </c>
      <c r="N27" s="20">
        <v>275</v>
      </c>
      <c r="O27" s="21">
        <v>370</v>
      </c>
      <c r="P27" s="22">
        <f t="shared" si="9"/>
        <v>310</v>
      </c>
    </row>
    <row r="28" spans="1:16" s="7" customFormat="1" x14ac:dyDescent="0.25">
      <c r="A28" s="23" t="s">
        <v>16</v>
      </c>
      <c r="B28" s="24">
        <v>17.05</v>
      </c>
      <c r="C28" s="24">
        <v>43.599999999999994</v>
      </c>
      <c r="D28" s="24">
        <v>38.018268477662296</v>
      </c>
      <c r="E28" s="24">
        <v>25.08</v>
      </c>
      <c r="F28" s="24">
        <v>15</v>
      </c>
      <c r="G28" s="25">
        <v>22.99</v>
      </c>
      <c r="H28" s="24">
        <v>19.762680045995069</v>
      </c>
      <c r="I28" s="24">
        <v>39.26</v>
      </c>
      <c r="J28" s="24">
        <v>50.441780733028381</v>
      </c>
      <c r="K28" s="24">
        <v>60.469000000000001</v>
      </c>
      <c r="L28" s="24">
        <v>49.34</v>
      </c>
      <c r="M28" s="24">
        <v>47.12</v>
      </c>
      <c r="N28" s="24">
        <v>20.637419882794127</v>
      </c>
      <c r="O28" s="26">
        <v>36.570355085740758</v>
      </c>
      <c r="P28" s="27">
        <f t="shared" si="9"/>
        <v>34.667107444658612</v>
      </c>
    </row>
    <row r="29" spans="1:16" s="7" customFormat="1" x14ac:dyDescent="0.25">
      <c r="A29" s="19" t="s">
        <v>17</v>
      </c>
      <c r="B29" s="2">
        <v>42970</v>
      </c>
      <c r="C29" s="2">
        <v>43634</v>
      </c>
      <c r="D29" s="2">
        <v>39280</v>
      </c>
      <c r="E29" s="2">
        <v>41083</v>
      </c>
      <c r="F29" s="2">
        <v>39600</v>
      </c>
      <c r="G29" s="2">
        <v>35501</v>
      </c>
      <c r="H29" s="2">
        <v>40100</v>
      </c>
      <c r="I29" s="2">
        <v>41755</v>
      </c>
      <c r="J29" s="2">
        <v>40517</v>
      </c>
      <c r="K29" s="2">
        <v>41929</v>
      </c>
      <c r="L29" s="3">
        <v>39578</v>
      </c>
      <c r="M29" s="2">
        <v>40538</v>
      </c>
      <c r="N29" s="2">
        <v>38200</v>
      </c>
      <c r="O29" s="28">
        <v>42500</v>
      </c>
      <c r="P29" s="29">
        <f t="shared" si="9"/>
        <v>40513.214285714283</v>
      </c>
    </row>
    <row r="30" spans="1:16" s="7" customFormat="1" x14ac:dyDescent="0.25">
      <c r="A30" s="23" t="s">
        <v>18</v>
      </c>
      <c r="B30" s="24">
        <v>27.82</v>
      </c>
      <c r="C30" s="24">
        <v>30.5</v>
      </c>
      <c r="D30" s="24">
        <v>45.25</v>
      </c>
      <c r="E30" s="24">
        <v>40</v>
      </c>
      <c r="F30" s="24">
        <v>20.5</v>
      </c>
      <c r="G30" s="25">
        <v>31.28</v>
      </c>
      <c r="H30" s="24">
        <v>37.142280000000007</v>
      </c>
      <c r="I30" s="24">
        <v>29.37</v>
      </c>
      <c r="J30" s="24">
        <v>33.200000000000003</v>
      </c>
      <c r="K30" s="24">
        <v>41.16</v>
      </c>
      <c r="L30" s="24">
        <v>29.73</v>
      </c>
      <c r="M30" s="24">
        <v>40</v>
      </c>
      <c r="N30" s="24">
        <v>34.6</v>
      </c>
      <c r="O30" s="26">
        <v>29.56</v>
      </c>
      <c r="P30" s="27">
        <f t="shared" si="9"/>
        <v>33.579448571428571</v>
      </c>
    </row>
    <row r="31" spans="1:16" s="7" customFormat="1" ht="15.75" thickBot="1" x14ac:dyDescent="0.3">
      <c r="A31" s="30" t="s">
        <v>19</v>
      </c>
      <c r="B31" s="31">
        <v>24750</v>
      </c>
      <c r="C31" s="31">
        <v>22356</v>
      </c>
      <c r="D31" s="31">
        <v>22334</v>
      </c>
      <c r="E31" s="31">
        <v>26555</v>
      </c>
      <c r="F31" s="31">
        <v>26000</v>
      </c>
      <c r="G31" s="31">
        <v>19858</v>
      </c>
      <c r="H31" s="31">
        <v>22100</v>
      </c>
      <c r="I31" s="31">
        <v>23388</v>
      </c>
      <c r="J31" s="31">
        <v>24140</v>
      </c>
      <c r="K31" s="31">
        <v>21855</v>
      </c>
      <c r="L31" s="32">
        <v>22423</v>
      </c>
      <c r="M31" s="31">
        <v>21763</v>
      </c>
      <c r="N31" s="31">
        <v>22200</v>
      </c>
      <c r="O31" s="33">
        <v>22400</v>
      </c>
      <c r="P31" s="34">
        <f t="shared" si="9"/>
        <v>23008.714285714286</v>
      </c>
    </row>
    <row r="32" spans="1:16" ht="19.5" thickBot="1" x14ac:dyDescent="0.3">
      <c r="A32" s="71" t="str">
        <f>'Tabulka č. 1'!A32:P32</f>
        <v>Meziroční změny 2020 oproti 2019 - absolutně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8"/>
    </row>
    <row r="33" spans="1:16" x14ac:dyDescent="0.25">
      <c r="A33" s="15" t="s">
        <v>29</v>
      </c>
      <c r="B33" s="42">
        <f>ROUND(B15-B6,0)</f>
        <v>1548</v>
      </c>
      <c r="C33" s="42">
        <f t="shared" ref="C33:O33" si="12">ROUND(C15-C6,0)</f>
        <v>2546</v>
      </c>
      <c r="D33" s="42">
        <f t="shared" si="12"/>
        <v>11252</v>
      </c>
      <c r="E33" s="42">
        <f t="shared" si="12"/>
        <v>1065</v>
      </c>
      <c r="F33" s="42">
        <f t="shared" si="12"/>
        <v>6506</v>
      </c>
      <c r="G33" s="42">
        <f t="shared" si="12"/>
        <v>-3438</v>
      </c>
      <c r="H33" s="42">
        <f t="shared" si="12"/>
        <v>4561</v>
      </c>
      <c r="I33" s="42">
        <f t="shared" si="12"/>
        <v>1930</v>
      </c>
      <c r="J33" s="42">
        <f t="shared" si="12"/>
        <v>-7400</v>
      </c>
      <c r="K33" s="42">
        <f t="shared" si="12"/>
        <v>-555</v>
      </c>
      <c r="L33" s="42">
        <f t="shared" si="12"/>
        <v>2076</v>
      </c>
      <c r="M33" s="42">
        <f t="shared" si="12"/>
        <v>374</v>
      </c>
      <c r="N33" s="42">
        <f t="shared" si="12"/>
        <v>2667</v>
      </c>
      <c r="O33" s="43">
        <f t="shared" si="12"/>
        <v>319</v>
      </c>
      <c r="P33" s="59">
        <f>AVERAGE(B33:O33)</f>
        <v>1675.0714285714287</v>
      </c>
    </row>
    <row r="34" spans="1:16" x14ac:dyDescent="0.25">
      <c r="A34" s="19" t="s">
        <v>30</v>
      </c>
      <c r="B34" s="44">
        <f>ROUND(B16-B7,0)</f>
        <v>1410</v>
      </c>
      <c r="C34" s="44">
        <f t="shared" ref="C34:O34" si="13">ROUND(C16-C7,0)</f>
        <v>1138</v>
      </c>
      <c r="D34" s="44">
        <f t="shared" si="13"/>
        <v>12159</v>
      </c>
      <c r="E34" s="44">
        <f t="shared" si="13"/>
        <v>1361</v>
      </c>
      <c r="F34" s="44">
        <f t="shared" si="13"/>
        <v>7733</v>
      </c>
      <c r="G34" s="44">
        <f t="shared" si="13"/>
        <v>-4267</v>
      </c>
      <c r="H34" s="44">
        <f t="shared" si="13"/>
        <v>3289</v>
      </c>
      <c r="I34" s="44">
        <f t="shared" si="13"/>
        <v>1102</v>
      </c>
      <c r="J34" s="44">
        <f t="shared" si="13"/>
        <v>-8837</v>
      </c>
      <c r="K34" s="44">
        <f t="shared" si="13"/>
        <v>115</v>
      </c>
      <c r="L34" s="44">
        <f t="shared" si="13"/>
        <v>819</v>
      </c>
      <c r="M34" s="44">
        <f t="shared" si="13"/>
        <v>475</v>
      </c>
      <c r="N34" s="44">
        <f t="shared" si="13"/>
        <v>1916</v>
      </c>
      <c r="O34" s="45">
        <f t="shared" si="13"/>
        <v>492</v>
      </c>
      <c r="P34" s="60">
        <f t="shared" ref="P34:P40" si="14">AVERAGE(B34:O34)</f>
        <v>1350.3571428571429</v>
      </c>
    </row>
    <row r="35" spans="1:16" x14ac:dyDescent="0.25">
      <c r="A35" s="19" t="s">
        <v>31</v>
      </c>
      <c r="B35" s="44">
        <f>ROUND(B17-B8,0)</f>
        <v>138</v>
      </c>
      <c r="C35" s="44">
        <f t="shared" ref="C35:O35" si="15">ROUND(C17-C8,0)</f>
        <v>1408</v>
      </c>
      <c r="D35" s="44">
        <f t="shared" si="15"/>
        <v>-907</v>
      </c>
      <c r="E35" s="44">
        <f t="shared" si="15"/>
        <v>-296</v>
      </c>
      <c r="F35" s="44">
        <f t="shared" si="15"/>
        <v>-1227</v>
      </c>
      <c r="G35" s="44">
        <f t="shared" si="15"/>
        <v>829</v>
      </c>
      <c r="H35" s="44">
        <f t="shared" si="15"/>
        <v>1272</v>
      </c>
      <c r="I35" s="44">
        <f t="shared" si="15"/>
        <v>828</v>
      </c>
      <c r="J35" s="44">
        <f t="shared" si="15"/>
        <v>1438</v>
      </c>
      <c r="K35" s="44">
        <f t="shared" si="15"/>
        <v>-670</v>
      </c>
      <c r="L35" s="44">
        <f t="shared" si="15"/>
        <v>1257</v>
      </c>
      <c r="M35" s="44">
        <f t="shared" si="15"/>
        <v>-101</v>
      </c>
      <c r="N35" s="44">
        <f t="shared" si="15"/>
        <v>751</v>
      </c>
      <c r="O35" s="45">
        <f t="shared" si="15"/>
        <v>-173</v>
      </c>
      <c r="P35" s="60">
        <f t="shared" si="14"/>
        <v>324.78571428571428</v>
      </c>
    </row>
    <row r="36" spans="1:16" x14ac:dyDescent="0.25">
      <c r="A36" s="19" t="s">
        <v>32</v>
      </c>
      <c r="B36" s="46">
        <f>ROUND(B18-B9,0)</f>
        <v>0</v>
      </c>
      <c r="C36" s="46">
        <f t="shared" ref="C36:O36" si="16">ROUND(C18-C9,0)</f>
        <v>0</v>
      </c>
      <c r="D36" s="46">
        <f t="shared" si="16"/>
        <v>-40</v>
      </c>
      <c r="E36" s="46">
        <f t="shared" si="16"/>
        <v>0</v>
      </c>
      <c r="F36" s="46">
        <f t="shared" si="16"/>
        <v>-285</v>
      </c>
      <c r="G36" s="46">
        <f t="shared" si="16"/>
        <v>-15</v>
      </c>
      <c r="H36" s="46">
        <f t="shared" si="16"/>
        <v>10</v>
      </c>
      <c r="I36" s="46">
        <f t="shared" si="16"/>
        <v>-19</v>
      </c>
      <c r="J36" s="46">
        <f t="shared" si="16"/>
        <v>-27</v>
      </c>
      <c r="K36" s="46">
        <f t="shared" si="16"/>
        <v>-6</v>
      </c>
      <c r="L36" s="46">
        <f t="shared" si="16"/>
        <v>0</v>
      </c>
      <c r="M36" s="46">
        <f t="shared" si="16"/>
        <v>-123</v>
      </c>
      <c r="N36" s="46">
        <f t="shared" si="16"/>
        <v>44</v>
      </c>
      <c r="O36" s="47">
        <f t="shared" si="16"/>
        <v>0</v>
      </c>
      <c r="P36" s="61">
        <f t="shared" si="14"/>
        <v>-32.928571428571431</v>
      </c>
    </row>
    <row r="37" spans="1:16" x14ac:dyDescent="0.25">
      <c r="A37" s="23" t="s">
        <v>16</v>
      </c>
      <c r="B37" s="49">
        <f>ROUND(B19-B10,2)</f>
        <v>0</v>
      </c>
      <c r="C37" s="49">
        <f t="shared" ref="C37:O37" si="17">ROUND(C19-C10,2)</f>
        <v>0</v>
      </c>
      <c r="D37" s="49">
        <f t="shared" si="17"/>
        <v>-20.71</v>
      </c>
      <c r="E37" s="49">
        <f t="shared" si="17"/>
        <v>0</v>
      </c>
      <c r="F37" s="49">
        <f t="shared" si="17"/>
        <v>-3</v>
      </c>
      <c r="G37" s="49">
        <f t="shared" si="17"/>
        <v>5.92</v>
      </c>
      <c r="H37" s="49">
        <f t="shared" si="17"/>
        <v>1.28</v>
      </c>
      <c r="I37" s="49">
        <f t="shared" si="17"/>
        <v>0</v>
      </c>
      <c r="J37" s="49">
        <f t="shared" si="17"/>
        <v>28.46</v>
      </c>
      <c r="K37" s="49">
        <f t="shared" si="17"/>
        <v>5.67</v>
      </c>
      <c r="L37" s="49">
        <f t="shared" si="17"/>
        <v>0</v>
      </c>
      <c r="M37" s="49">
        <f t="shared" si="17"/>
        <v>2.04</v>
      </c>
      <c r="N37" s="49">
        <f t="shared" si="17"/>
        <v>0</v>
      </c>
      <c r="O37" s="50">
        <f t="shared" si="17"/>
        <v>3.33</v>
      </c>
      <c r="P37" s="48">
        <f t="shared" si="14"/>
        <v>1.6421428571428573</v>
      </c>
    </row>
    <row r="38" spans="1:16" x14ac:dyDescent="0.25">
      <c r="A38" s="19" t="s">
        <v>17</v>
      </c>
      <c r="B38" s="46">
        <f t="shared" ref="B38:O38" si="18">ROUND(B20-B11,0)</f>
        <v>3580</v>
      </c>
      <c r="C38" s="46">
        <f t="shared" si="18"/>
        <v>4127</v>
      </c>
      <c r="D38" s="46">
        <f t="shared" si="18"/>
        <v>1466</v>
      </c>
      <c r="E38" s="46">
        <f t="shared" si="18"/>
        <v>2848</v>
      </c>
      <c r="F38" s="46">
        <f t="shared" si="18"/>
        <v>4200</v>
      </c>
      <c r="G38" s="46">
        <f t="shared" si="18"/>
        <v>2317</v>
      </c>
      <c r="H38" s="46">
        <f t="shared" si="18"/>
        <v>7630</v>
      </c>
      <c r="I38" s="46">
        <f t="shared" si="18"/>
        <v>3630</v>
      </c>
      <c r="J38" s="46">
        <f t="shared" si="18"/>
        <v>4489</v>
      </c>
      <c r="K38" s="46">
        <f t="shared" si="18"/>
        <v>4040</v>
      </c>
      <c r="L38" s="46">
        <f t="shared" si="18"/>
        <v>3407</v>
      </c>
      <c r="M38" s="46">
        <f t="shared" si="18"/>
        <v>3381</v>
      </c>
      <c r="N38" s="46">
        <f t="shared" si="18"/>
        <v>3331</v>
      </c>
      <c r="O38" s="47">
        <f t="shared" si="18"/>
        <v>4910</v>
      </c>
      <c r="P38" s="62">
        <f t="shared" si="14"/>
        <v>3811.1428571428573</v>
      </c>
    </row>
    <row r="39" spans="1:16" x14ac:dyDescent="0.25">
      <c r="A39" s="23" t="s">
        <v>18</v>
      </c>
      <c r="B39" s="49">
        <f t="shared" ref="B39:O39" si="19">ROUND(B21-B12,2)</f>
        <v>1.57</v>
      </c>
      <c r="C39" s="49">
        <f t="shared" si="19"/>
        <v>-3.9</v>
      </c>
      <c r="D39" s="49">
        <f t="shared" si="19"/>
        <v>9.36</v>
      </c>
      <c r="E39" s="49">
        <f t="shared" si="19"/>
        <v>8</v>
      </c>
      <c r="F39" s="49">
        <f t="shared" si="19"/>
        <v>5.5</v>
      </c>
      <c r="G39" s="49">
        <f t="shared" si="19"/>
        <v>0</v>
      </c>
      <c r="H39" s="49">
        <f t="shared" si="19"/>
        <v>0</v>
      </c>
      <c r="I39" s="49">
        <f t="shared" si="19"/>
        <v>0.28000000000000003</v>
      </c>
      <c r="J39" s="49">
        <f t="shared" si="19"/>
        <v>-2.5</v>
      </c>
      <c r="K39" s="49">
        <f t="shared" si="19"/>
        <v>8.75</v>
      </c>
      <c r="L39" s="49">
        <f t="shared" si="19"/>
        <v>-1.89</v>
      </c>
      <c r="M39" s="49">
        <f t="shared" si="19"/>
        <v>4.82</v>
      </c>
      <c r="N39" s="49">
        <f t="shared" si="19"/>
        <v>0</v>
      </c>
      <c r="O39" s="50">
        <f t="shared" si="19"/>
        <v>2.69</v>
      </c>
      <c r="P39" s="48">
        <f t="shared" si="14"/>
        <v>2.3342857142857141</v>
      </c>
    </row>
    <row r="40" spans="1:16" ht="15.75" thickBot="1" x14ac:dyDescent="0.3">
      <c r="A40" s="30" t="s">
        <v>19</v>
      </c>
      <c r="B40" s="66">
        <f t="shared" ref="B40:O40" si="20">ROUND(B22-B13,0)</f>
        <v>1628</v>
      </c>
      <c r="C40" s="66">
        <f t="shared" si="20"/>
        <v>1219</v>
      </c>
      <c r="D40" s="66">
        <f t="shared" si="20"/>
        <v>1732</v>
      </c>
      <c r="E40" s="66">
        <f t="shared" si="20"/>
        <v>4270</v>
      </c>
      <c r="F40" s="66">
        <f t="shared" si="20"/>
        <v>5200</v>
      </c>
      <c r="G40" s="66">
        <f t="shared" si="20"/>
        <v>2162</v>
      </c>
      <c r="H40" s="66">
        <f t="shared" si="20"/>
        <v>3750</v>
      </c>
      <c r="I40" s="66">
        <f t="shared" si="20"/>
        <v>2126</v>
      </c>
      <c r="J40" s="66">
        <f t="shared" si="20"/>
        <v>2678</v>
      </c>
      <c r="K40" s="66">
        <f t="shared" si="20"/>
        <v>2500</v>
      </c>
      <c r="L40" s="66">
        <f t="shared" si="20"/>
        <v>1928</v>
      </c>
      <c r="M40" s="66">
        <f t="shared" si="20"/>
        <v>2179</v>
      </c>
      <c r="N40" s="66">
        <f t="shared" si="20"/>
        <v>2164</v>
      </c>
      <c r="O40" s="67">
        <f t="shared" si="20"/>
        <v>1560</v>
      </c>
      <c r="P40" s="63">
        <f t="shared" si="14"/>
        <v>2506.8571428571427</v>
      </c>
    </row>
    <row r="41" spans="1:16" ht="19.5" thickBot="1" x14ac:dyDescent="0.3">
      <c r="A41" s="71" t="str">
        <f>'Tabulka č. 1'!A41:P41</f>
        <v>Meziroční změny 2021 oproti 2020 - absolutně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8"/>
    </row>
    <row r="42" spans="1:16" x14ac:dyDescent="0.25">
      <c r="A42" s="15" t="s">
        <v>29</v>
      </c>
      <c r="B42" s="42">
        <f>ROUND(B24-B15,0)</f>
        <v>15250</v>
      </c>
      <c r="C42" s="42">
        <f t="shared" ref="C42:O42" si="21">ROUND(C24-C15,0)</f>
        <v>1277</v>
      </c>
      <c r="D42" s="42">
        <f t="shared" si="21"/>
        <v>-9952</v>
      </c>
      <c r="E42" s="42">
        <f t="shared" si="21"/>
        <v>2195</v>
      </c>
      <c r="F42" s="42">
        <f t="shared" si="21"/>
        <v>2720</v>
      </c>
      <c r="G42" s="42">
        <f t="shared" si="21"/>
        <v>1823</v>
      </c>
      <c r="H42" s="42">
        <f t="shared" si="21"/>
        <v>2655</v>
      </c>
      <c r="I42" s="42">
        <f t="shared" si="21"/>
        <v>1997</v>
      </c>
      <c r="J42" s="42">
        <f t="shared" si="21"/>
        <v>1971</v>
      </c>
      <c r="K42" s="42">
        <f t="shared" si="21"/>
        <v>1309</v>
      </c>
      <c r="L42" s="42">
        <f t="shared" si="21"/>
        <v>895</v>
      </c>
      <c r="M42" s="42">
        <f t="shared" si="21"/>
        <v>1401</v>
      </c>
      <c r="N42" s="42">
        <f t="shared" si="21"/>
        <v>2609</v>
      </c>
      <c r="O42" s="43">
        <f t="shared" si="21"/>
        <v>1597</v>
      </c>
      <c r="P42" s="59">
        <f>AVERAGE(B42:O42)</f>
        <v>1981.9285714285713</v>
      </c>
    </row>
    <row r="43" spans="1:16" x14ac:dyDescent="0.25">
      <c r="A43" s="19" t="s">
        <v>30</v>
      </c>
      <c r="B43" s="44">
        <f>ROUND(B25-B16,0)</f>
        <v>14714</v>
      </c>
      <c r="C43" s="44">
        <f t="shared" ref="C43:O43" si="22">ROUND(C25-C16,0)</f>
        <v>966</v>
      </c>
      <c r="D43" s="44">
        <f t="shared" si="22"/>
        <v>-10180</v>
      </c>
      <c r="E43" s="44">
        <f t="shared" si="22"/>
        <v>1816</v>
      </c>
      <c r="F43" s="44">
        <f t="shared" si="22"/>
        <v>2080</v>
      </c>
      <c r="G43" s="44">
        <f t="shared" si="22"/>
        <v>1530</v>
      </c>
      <c r="H43" s="44">
        <f t="shared" si="22"/>
        <v>2710</v>
      </c>
      <c r="I43" s="44">
        <f t="shared" si="22"/>
        <v>1647</v>
      </c>
      <c r="J43" s="44">
        <f t="shared" si="22"/>
        <v>922</v>
      </c>
      <c r="K43" s="44">
        <f t="shared" si="22"/>
        <v>913</v>
      </c>
      <c r="L43" s="44">
        <f t="shared" si="22"/>
        <v>633</v>
      </c>
      <c r="M43" s="44">
        <f t="shared" si="22"/>
        <v>1031</v>
      </c>
      <c r="N43" s="44">
        <f t="shared" si="22"/>
        <v>2060</v>
      </c>
      <c r="O43" s="45">
        <f t="shared" si="22"/>
        <v>1191</v>
      </c>
      <c r="P43" s="60">
        <f t="shared" ref="P43:P49" si="23">AVERAGE(B43:O43)</f>
        <v>1573.7857142857142</v>
      </c>
    </row>
    <row r="44" spans="1:16" x14ac:dyDescent="0.25">
      <c r="A44" s="19" t="s">
        <v>31</v>
      </c>
      <c r="B44" s="44">
        <f>ROUND(B26-B17,0)</f>
        <v>536</v>
      </c>
      <c r="C44" s="44">
        <f t="shared" ref="C44:O44" si="24">ROUND(C26-C17,0)</f>
        <v>311</v>
      </c>
      <c r="D44" s="44">
        <f t="shared" si="24"/>
        <v>228</v>
      </c>
      <c r="E44" s="44">
        <f t="shared" si="24"/>
        <v>380</v>
      </c>
      <c r="F44" s="44">
        <f t="shared" si="24"/>
        <v>640</v>
      </c>
      <c r="G44" s="44">
        <f t="shared" si="24"/>
        <v>293</v>
      </c>
      <c r="H44" s="44">
        <f t="shared" si="24"/>
        <v>-55</v>
      </c>
      <c r="I44" s="44">
        <f t="shared" si="24"/>
        <v>350</v>
      </c>
      <c r="J44" s="44">
        <f t="shared" si="24"/>
        <v>1049</v>
      </c>
      <c r="K44" s="44">
        <f t="shared" si="24"/>
        <v>396</v>
      </c>
      <c r="L44" s="44">
        <f t="shared" si="24"/>
        <v>262</v>
      </c>
      <c r="M44" s="44">
        <f t="shared" si="24"/>
        <v>370</v>
      </c>
      <c r="N44" s="44">
        <f t="shared" si="24"/>
        <v>550</v>
      </c>
      <c r="O44" s="45">
        <f t="shared" si="24"/>
        <v>406</v>
      </c>
      <c r="P44" s="60">
        <f t="shared" si="23"/>
        <v>408.28571428571428</v>
      </c>
    </row>
    <row r="45" spans="1:16" x14ac:dyDescent="0.25">
      <c r="A45" s="19" t="s">
        <v>32</v>
      </c>
      <c r="B45" s="46">
        <f>ROUND(B27-B18,0)</f>
        <v>40</v>
      </c>
      <c r="C45" s="46">
        <f t="shared" ref="C45:O45" si="25">ROUND(C27-C18,0)</f>
        <v>0</v>
      </c>
      <c r="D45" s="46">
        <f t="shared" si="25"/>
        <v>69</v>
      </c>
      <c r="E45" s="46">
        <f t="shared" si="25"/>
        <v>52</v>
      </c>
      <c r="F45" s="46">
        <f t="shared" si="25"/>
        <v>154</v>
      </c>
      <c r="G45" s="46">
        <f t="shared" si="25"/>
        <v>88</v>
      </c>
      <c r="H45" s="46">
        <f t="shared" si="25"/>
        <v>40</v>
      </c>
      <c r="I45" s="46">
        <f t="shared" si="25"/>
        <v>50</v>
      </c>
      <c r="J45" s="46">
        <f t="shared" si="25"/>
        <v>69</v>
      </c>
      <c r="K45" s="46">
        <f t="shared" si="25"/>
        <v>37</v>
      </c>
      <c r="L45" s="46">
        <f t="shared" si="25"/>
        <v>0</v>
      </c>
      <c r="M45" s="46">
        <f t="shared" si="25"/>
        <v>29</v>
      </c>
      <c r="N45" s="46">
        <f t="shared" si="25"/>
        <v>35</v>
      </c>
      <c r="O45" s="47">
        <f t="shared" si="25"/>
        <v>80</v>
      </c>
      <c r="P45" s="61">
        <f t="shared" si="23"/>
        <v>53.071428571428569</v>
      </c>
    </row>
    <row r="46" spans="1:16" x14ac:dyDescent="0.25">
      <c r="A46" s="23" t="s">
        <v>16</v>
      </c>
      <c r="B46" s="49">
        <f>ROUND(B28-B19,2)</f>
        <v>-13.41</v>
      </c>
      <c r="C46" s="49">
        <f t="shared" ref="C46:O46" si="26">ROUND(C28-C19,2)</f>
        <v>0.1</v>
      </c>
      <c r="D46" s="49">
        <f t="shared" si="26"/>
        <v>18.82</v>
      </c>
      <c r="E46" s="49">
        <f t="shared" si="26"/>
        <v>-0.04</v>
      </c>
      <c r="F46" s="49">
        <f t="shared" si="26"/>
        <v>0</v>
      </c>
      <c r="G46" s="49">
        <f t="shared" si="26"/>
        <v>0</v>
      </c>
      <c r="H46" s="49">
        <f t="shared" si="26"/>
        <v>-0.92</v>
      </c>
      <c r="I46" s="49">
        <f t="shared" si="26"/>
        <v>-0.28000000000000003</v>
      </c>
      <c r="J46" s="49">
        <f t="shared" si="26"/>
        <v>0</v>
      </c>
      <c r="K46" s="49">
        <f t="shared" si="26"/>
        <v>-1.85</v>
      </c>
      <c r="L46" s="49">
        <f t="shared" si="26"/>
        <v>-0.56000000000000005</v>
      </c>
      <c r="M46" s="49">
        <f t="shared" si="26"/>
        <v>-0.47</v>
      </c>
      <c r="N46" s="49">
        <f t="shared" si="26"/>
        <v>-0.22</v>
      </c>
      <c r="O46" s="50">
        <f t="shared" si="26"/>
        <v>-0.12</v>
      </c>
      <c r="P46" s="48">
        <f t="shared" si="23"/>
        <v>7.4999999999999956E-2</v>
      </c>
    </row>
    <row r="47" spans="1:16" x14ac:dyDescent="0.25">
      <c r="A47" s="19" t="s">
        <v>17</v>
      </c>
      <c r="B47" s="46">
        <f t="shared" ref="B47:O47" si="27">ROUND(B29-B20,0)</f>
        <v>3550</v>
      </c>
      <c r="C47" s="46">
        <f t="shared" si="27"/>
        <v>3602</v>
      </c>
      <c r="D47" s="46">
        <f t="shared" si="27"/>
        <v>3160</v>
      </c>
      <c r="E47" s="46">
        <f t="shared" si="27"/>
        <v>3735</v>
      </c>
      <c r="F47" s="46">
        <f t="shared" si="27"/>
        <v>2600</v>
      </c>
      <c r="G47" s="46">
        <f t="shared" si="27"/>
        <v>2931</v>
      </c>
      <c r="H47" s="46">
        <f t="shared" si="27"/>
        <v>2800</v>
      </c>
      <c r="I47" s="46">
        <f t="shared" si="27"/>
        <v>5129</v>
      </c>
      <c r="J47" s="46">
        <f t="shared" si="27"/>
        <v>3874</v>
      </c>
      <c r="K47" s="46">
        <f t="shared" si="27"/>
        <v>3462</v>
      </c>
      <c r="L47" s="46">
        <f t="shared" si="27"/>
        <v>2183</v>
      </c>
      <c r="M47" s="46">
        <f t="shared" si="27"/>
        <v>3685</v>
      </c>
      <c r="N47" s="46">
        <f t="shared" si="27"/>
        <v>3169</v>
      </c>
      <c r="O47" s="47">
        <f t="shared" si="27"/>
        <v>3500</v>
      </c>
      <c r="P47" s="62">
        <f t="shared" si="23"/>
        <v>3384.2857142857142</v>
      </c>
    </row>
    <row r="48" spans="1:16" x14ac:dyDescent="0.25">
      <c r="A48" s="23" t="s">
        <v>18</v>
      </c>
      <c r="B48" s="49">
        <f t="shared" ref="B48:O48" si="28">ROUND(B30-B21,2)</f>
        <v>0</v>
      </c>
      <c r="C48" s="49">
        <f t="shared" si="28"/>
        <v>0.5</v>
      </c>
      <c r="D48" s="49">
        <f t="shared" si="28"/>
        <v>0</v>
      </c>
      <c r="E48" s="49">
        <f t="shared" si="28"/>
        <v>0</v>
      </c>
      <c r="F48" s="49">
        <f t="shared" si="28"/>
        <v>0.5</v>
      </c>
      <c r="G48" s="49">
        <f t="shared" si="28"/>
        <v>0</v>
      </c>
      <c r="H48" s="49">
        <f t="shared" si="28"/>
        <v>1.77</v>
      </c>
      <c r="I48" s="49">
        <f t="shared" si="28"/>
        <v>1.4</v>
      </c>
      <c r="J48" s="49">
        <f t="shared" si="28"/>
        <v>0</v>
      </c>
      <c r="K48" s="49">
        <f t="shared" si="28"/>
        <v>-0.84</v>
      </c>
      <c r="L48" s="49">
        <f t="shared" si="28"/>
        <v>0</v>
      </c>
      <c r="M48" s="49">
        <f t="shared" si="28"/>
        <v>0</v>
      </c>
      <c r="N48" s="49">
        <f t="shared" si="28"/>
        <v>0</v>
      </c>
      <c r="O48" s="50">
        <f t="shared" si="28"/>
        <v>0</v>
      </c>
      <c r="P48" s="48">
        <f t="shared" si="23"/>
        <v>0.23785714285714285</v>
      </c>
    </row>
    <row r="49" spans="1:16" ht="15.75" thickBot="1" x14ac:dyDescent="0.3">
      <c r="A49" s="30" t="s">
        <v>19</v>
      </c>
      <c r="B49" s="66">
        <f t="shared" ref="B49:O49" si="29">ROUND(B31-B22,0)</f>
        <v>1242</v>
      </c>
      <c r="C49" s="66">
        <f t="shared" si="29"/>
        <v>1143</v>
      </c>
      <c r="D49" s="66">
        <f t="shared" si="29"/>
        <v>859</v>
      </c>
      <c r="E49" s="66">
        <f t="shared" si="29"/>
        <v>1265</v>
      </c>
      <c r="F49" s="66">
        <f t="shared" si="29"/>
        <v>1700</v>
      </c>
      <c r="G49" s="66">
        <f t="shared" si="29"/>
        <v>764</v>
      </c>
      <c r="H49" s="66">
        <f t="shared" si="29"/>
        <v>890</v>
      </c>
      <c r="I49" s="66">
        <f t="shared" si="29"/>
        <v>1931</v>
      </c>
      <c r="J49" s="66">
        <f t="shared" si="29"/>
        <v>2902</v>
      </c>
      <c r="K49" s="66">
        <f t="shared" si="29"/>
        <v>941</v>
      </c>
      <c r="L49" s="66">
        <f t="shared" si="29"/>
        <v>650</v>
      </c>
      <c r="M49" s="66">
        <f t="shared" si="29"/>
        <v>1232</v>
      </c>
      <c r="N49" s="66">
        <f t="shared" si="29"/>
        <v>1585</v>
      </c>
      <c r="O49" s="67">
        <f t="shared" si="29"/>
        <v>1000</v>
      </c>
      <c r="P49" s="63">
        <f t="shared" si="23"/>
        <v>1293.1428571428571</v>
      </c>
    </row>
    <row r="50" spans="1:16" ht="19.5" thickBot="1" x14ac:dyDescent="0.3">
      <c r="A50" s="71" t="str">
        <f>'Tabulka č. 1'!A50:P50</f>
        <v>Meziroční změny 2020 oproti 2019 - v %</v>
      </c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8"/>
    </row>
    <row r="51" spans="1:16" x14ac:dyDescent="0.25">
      <c r="A51" s="15" t="s">
        <v>29</v>
      </c>
      <c r="B51" s="55">
        <f>ROUND(100*(B15-B6)/B6,2)</f>
        <v>6.42</v>
      </c>
      <c r="C51" s="55">
        <f t="shared" ref="C51:O51" si="30">ROUND(100*(C15-C6)/C6,2)</f>
        <v>14.99</v>
      </c>
      <c r="D51" s="55">
        <f t="shared" si="30"/>
        <v>66.11</v>
      </c>
      <c r="E51" s="55">
        <f t="shared" si="30"/>
        <v>4.37</v>
      </c>
      <c r="F51" s="55">
        <f t="shared" si="30"/>
        <v>17.27</v>
      </c>
      <c r="G51" s="55">
        <f t="shared" si="30"/>
        <v>-12.38</v>
      </c>
      <c r="H51" s="55">
        <f t="shared" si="30"/>
        <v>18.79</v>
      </c>
      <c r="I51" s="55">
        <f t="shared" si="30"/>
        <v>10.49</v>
      </c>
      <c r="J51" s="55">
        <f t="shared" si="30"/>
        <v>-31.1</v>
      </c>
      <c r="K51" s="55">
        <f t="shared" si="30"/>
        <v>-3.98</v>
      </c>
      <c r="L51" s="55">
        <f t="shared" si="30"/>
        <v>13.22</v>
      </c>
      <c r="M51" s="55">
        <f t="shared" si="30"/>
        <v>2.48</v>
      </c>
      <c r="N51" s="55">
        <f t="shared" si="30"/>
        <v>10.82</v>
      </c>
      <c r="O51" s="56">
        <f t="shared" si="30"/>
        <v>1.51</v>
      </c>
      <c r="P51" s="51">
        <f t="shared" ref="P51:P58" si="31">AVERAGE(B51:O51)</f>
        <v>8.5007142857142846</v>
      </c>
    </row>
    <row r="52" spans="1:16" x14ac:dyDescent="0.25">
      <c r="A52" s="19" t="s">
        <v>30</v>
      </c>
      <c r="B52" s="49">
        <f t="shared" ref="B52:O58" si="32">ROUND(100*(B16-B7)/B7,2)</f>
        <v>9.99</v>
      </c>
      <c r="C52" s="49">
        <f t="shared" si="32"/>
        <v>11.49</v>
      </c>
      <c r="D52" s="49">
        <f t="shared" si="32"/>
        <v>116.69</v>
      </c>
      <c r="E52" s="49">
        <f t="shared" si="32"/>
        <v>8.26</v>
      </c>
      <c r="F52" s="49">
        <f t="shared" si="32"/>
        <v>35.369999999999997</v>
      </c>
      <c r="G52" s="49">
        <f t="shared" si="32"/>
        <v>-20.059999999999999</v>
      </c>
      <c r="H52" s="49">
        <f t="shared" si="32"/>
        <v>17.93</v>
      </c>
      <c r="I52" s="49">
        <f t="shared" si="32"/>
        <v>11</v>
      </c>
      <c r="J52" s="49">
        <f t="shared" si="32"/>
        <v>-50.34</v>
      </c>
      <c r="K52" s="49">
        <f t="shared" si="32"/>
        <v>1.58</v>
      </c>
      <c r="L52" s="49">
        <f t="shared" si="32"/>
        <v>10.02</v>
      </c>
      <c r="M52" s="49">
        <f t="shared" si="32"/>
        <v>5.38</v>
      </c>
      <c r="N52" s="49">
        <f t="shared" si="32"/>
        <v>10.51</v>
      </c>
      <c r="O52" s="50">
        <f t="shared" si="32"/>
        <v>4.01</v>
      </c>
      <c r="P52" s="52">
        <f t="shared" si="31"/>
        <v>12.273571428571428</v>
      </c>
    </row>
    <row r="53" spans="1:16" x14ac:dyDescent="0.25">
      <c r="A53" s="19" t="s">
        <v>31</v>
      </c>
      <c r="B53" s="49">
        <f t="shared" si="32"/>
        <v>1.38</v>
      </c>
      <c r="C53" s="49">
        <f t="shared" si="32"/>
        <v>19.89</v>
      </c>
      <c r="D53" s="49">
        <f t="shared" si="32"/>
        <v>-13.73</v>
      </c>
      <c r="E53" s="49">
        <f t="shared" si="32"/>
        <v>-3.75</v>
      </c>
      <c r="F53" s="49">
        <f t="shared" si="32"/>
        <v>-7.76</v>
      </c>
      <c r="G53" s="49">
        <f t="shared" si="32"/>
        <v>12.77</v>
      </c>
      <c r="H53" s="49">
        <f t="shared" si="32"/>
        <v>21.48</v>
      </c>
      <c r="I53" s="49">
        <f t="shared" si="32"/>
        <v>9.89</v>
      </c>
      <c r="J53" s="49">
        <f t="shared" si="32"/>
        <v>23.05</v>
      </c>
      <c r="K53" s="49">
        <f t="shared" si="32"/>
        <v>-10.09</v>
      </c>
      <c r="L53" s="49">
        <f t="shared" si="32"/>
        <v>16.690000000000001</v>
      </c>
      <c r="M53" s="49">
        <f t="shared" si="32"/>
        <v>-1.61</v>
      </c>
      <c r="N53" s="49">
        <f t="shared" si="32"/>
        <v>11.73</v>
      </c>
      <c r="O53" s="50">
        <f t="shared" si="32"/>
        <v>-1.95</v>
      </c>
      <c r="P53" s="52">
        <f t="shared" si="31"/>
        <v>5.5707142857142857</v>
      </c>
    </row>
    <row r="54" spans="1:16" x14ac:dyDescent="0.25">
      <c r="A54" s="19" t="s">
        <v>32</v>
      </c>
      <c r="B54" s="49">
        <f t="shared" si="32"/>
        <v>0</v>
      </c>
      <c r="C54" s="49">
        <f t="shared" si="32"/>
        <v>0</v>
      </c>
      <c r="D54" s="49">
        <f t="shared" si="32"/>
        <v>-13.79</v>
      </c>
      <c r="E54" s="49">
        <f t="shared" si="32"/>
        <v>0</v>
      </c>
      <c r="F54" s="49">
        <f t="shared" si="32"/>
        <v>-63.33</v>
      </c>
      <c r="G54" s="49">
        <f t="shared" si="32"/>
        <v>-6.61</v>
      </c>
      <c r="H54" s="49">
        <f t="shared" si="32"/>
        <v>3.33</v>
      </c>
      <c r="I54" s="49">
        <f t="shared" si="32"/>
        <v>-7.13</v>
      </c>
      <c r="J54" s="49">
        <f t="shared" si="32"/>
        <v>-9.75</v>
      </c>
      <c r="K54" s="49">
        <f t="shared" si="32"/>
        <v>-2.63</v>
      </c>
      <c r="L54" s="49">
        <f t="shared" si="32"/>
        <v>0</v>
      </c>
      <c r="M54" s="49">
        <f t="shared" si="32"/>
        <v>-29.85</v>
      </c>
      <c r="N54" s="49">
        <f t="shared" si="32"/>
        <v>22.45</v>
      </c>
      <c r="O54" s="50">
        <f t="shared" si="32"/>
        <v>0</v>
      </c>
      <c r="P54" s="53">
        <f t="shared" si="31"/>
        <v>-7.6649999999999991</v>
      </c>
    </row>
    <row r="55" spans="1:16" x14ac:dyDescent="0.25">
      <c r="A55" s="23" t="s">
        <v>16</v>
      </c>
      <c r="B55" s="49">
        <f t="shared" si="32"/>
        <v>0</v>
      </c>
      <c r="C55" s="49">
        <f t="shared" si="32"/>
        <v>0</v>
      </c>
      <c r="D55" s="49">
        <f t="shared" si="32"/>
        <v>-51.9</v>
      </c>
      <c r="E55" s="49">
        <f t="shared" si="32"/>
        <v>0</v>
      </c>
      <c r="F55" s="49">
        <f t="shared" si="32"/>
        <v>-16.670000000000002</v>
      </c>
      <c r="G55" s="49">
        <f t="shared" si="32"/>
        <v>34.68</v>
      </c>
      <c r="H55" s="49">
        <f t="shared" si="32"/>
        <v>6.61</v>
      </c>
      <c r="I55" s="49">
        <f t="shared" si="32"/>
        <v>0</v>
      </c>
      <c r="J55" s="49">
        <f t="shared" si="32"/>
        <v>129.49</v>
      </c>
      <c r="K55" s="49">
        <f t="shared" si="32"/>
        <v>10</v>
      </c>
      <c r="L55" s="49">
        <f t="shared" si="32"/>
        <v>0</v>
      </c>
      <c r="M55" s="49">
        <f t="shared" si="32"/>
        <v>4.4800000000000004</v>
      </c>
      <c r="N55" s="49">
        <f t="shared" si="32"/>
        <v>0</v>
      </c>
      <c r="O55" s="50">
        <f t="shared" si="32"/>
        <v>9.99</v>
      </c>
      <c r="P55" s="48">
        <f t="shared" si="31"/>
        <v>9.0485714285714298</v>
      </c>
    </row>
    <row r="56" spans="1:16" x14ac:dyDescent="0.25">
      <c r="A56" s="19" t="s">
        <v>17</v>
      </c>
      <c r="B56" s="49">
        <f t="shared" si="32"/>
        <v>9.99</v>
      </c>
      <c r="C56" s="49">
        <f t="shared" si="32"/>
        <v>11.49</v>
      </c>
      <c r="D56" s="49">
        <f t="shared" si="32"/>
        <v>4.2300000000000004</v>
      </c>
      <c r="E56" s="49">
        <f t="shared" si="32"/>
        <v>8.26</v>
      </c>
      <c r="F56" s="49">
        <f t="shared" si="32"/>
        <v>12.8</v>
      </c>
      <c r="G56" s="49">
        <f t="shared" si="32"/>
        <v>7.66</v>
      </c>
      <c r="H56" s="49">
        <f t="shared" si="32"/>
        <v>25.72</v>
      </c>
      <c r="I56" s="49">
        <f t="shared" si="32"/>
        <v>11</v>
      </c>
      <c r="J56" s="49">
        <f t="shared" si="32"/>
        <v>13.96</v>
      </c>
      <c r="K56" s="49">
        <f t="shared" si="32"/>
        <v>11.73</v>
      </c>
      <c r="L56" s="49">
        <f t="shared" si="32"/>
        <v>10.02</v>
      </c>
      <c r="M56" s="49">
        <f t="shared" si="32"/>
        <v>10.1</v>
      </c>
      <c r="N56" s="49">
        <f t="shared" si="32"/>
        <v>10.51</v>
      </c>
      <c r="O56" s="50">
        <f t="shared" si="32"/>
        <v>14.4</v>
      </c>
      <c r="P56" s="48">
        <f t="shared" si="31"/>
        <v>11.562142857142856</v>
      </c>
    </row>
    <row r="57" spans="1:16" x14ac:dyDescent="0.25">
      <c r="A57" s="23" t="s">
        <v>18</v>
      </c>
      <c r="B57" s="49">
        <f t="shared" si="32"/>
        <v>5.98</v>
      </c>
      <c r="C57" s="49">
        <f t="shared" si="32"/>
        <v>-11.5</v>
      </c>
      <c r="D57" s="49">
        <f t="shared" si="32"/>
        <v>26.09</v>
      </c>
      <c r="E57" s="49">
        <f t="shared" si="32"/>
        <v>25</v>
      </c>
      <c r="F57" s="49">
        <f t="shared" si="32"/>
        <v>37.93</v>
      </c>
      <c r="G57" s="49">
        <f t="shared" si="32"/>
        <v>0</v>
      </c>
      <c r="H57" s="49">
        <f t="shared" si="32"/>
        <v>0</v>
      </c>
      <c r="I57" s="49">
        <f t="shared" si="32"/>
        <v>1.01</v>
      </c>
      <c r="J57" s="49">
        <f t="shared" si="32"/>
        <v>-7</v>
      </c>
      <c r="K57" s="49">
        <f t="shared" si="32"/>
        <v>26.32</v>
      </c>
      <c r="L57" s="49">
        <f t="shared" si="32"/>
        <v>-5.98</v>
      </c>
      <c r="M57" s="49">
        <f t="shared" si="32"/>
        <v>13.7</v>
      </c>
      <c r="N57" s="49">
        <f t="shared" si="32"/>
        <v>0</v>
      </c>
      <c r="O57" s="50">
        <f t="shared" si="32"/>
        <v>10.01</v>
      </c>
      <c r="P57" s="48">
        <f t="shared" si="31"/>
        <v>8.6828571428571433</v>
      </c>
    </row>
    <row r="58" spans="1:16" ht="15.75" thickBot="1" x14ac:dyDescent="0.3">
      <c r="A58" s="30" t="s">
        <v>19</v>
      </c>
      <c r="B58" s="57">
        <f t="shared" si="32"/>
        <v>7.44</v>
      </c>
      <c r="C58" s="57">
        <f t="shared" si="32"/>
        <v>6.1</v>
      </c>
      <c r="D58" s="57">
        <f t="shared" si="32"/>
        <v>8.77</v>
      </c>
      <c r="E58" s="57">
        <f t="shared" si="32"/>
        <v>20.309999999999999</v>
      </c>
      <c r="F58" s="57">
        <f t="shared" si="32"/>
        <v>27.23</v>
      </c>
      <c r="G58" s="57">
        <f t="shared" si="32"/>
        <v>12.77</v>
      </c>
      <c r="H58" s="57">
        <f t="shared" si="32"/>
        <v>21.48</v>
      </c>
      <c r="I58" s="57">
        <f t="shared" si="32"/>
        <v>11</v>
      </c>
      <c r="J58" s="57">
        <f t="shared" si="32"/>
        <v>14.43</v>
      </c>
      <c r="K58" s="57">
        <f t="shared" si="32"/>
        <v>13.58</v>
      </c>
      <c r="L58" s="57">
        <f t="shared" si="32"/>
        <v>9.7200000000000006</v>
      </c>
      <c r="M58" s="57">
        <f t="shared" si="32"/>
        <v>11.87</v>
      </c>
      <c r="N58" s="57">
        <f t="shared" si="32"/>
        <v>11.73</v>
      </c>
      <c r="O58" s="58">
        <f t="shared" si="32"/>
        <v>7.86</v>
      </c>
      <c r="P58" s="54">
        <f t="shared" si="31"/>
        <v>13.16357142857143</v>
      </c>
    </row>
    <row r="59" spans="1:16" ht="19.5" thickBot="1" x14ac:dyDescent="0.3">
      <c r="A59" s="71" t="str">
        <f>'Tabulka č. 1'!A59:P59</f>
        <v>Meziroční změny 2021 oproti 2020 - v %</v>
      </c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8"/>
    </row>
    <row r="60" spans="1:16" x14ac:dyDescent="0.25">
      <c r="A60" s="15" t="s">
        <v>29</v>
      </c>
      <c r="B60" s="55">
        <f>ROUND(100*(B24-B15)/B15,2)</f>
        <v>59.41</v>
      </c>
      <c r="C60" s="55">
        <f t="shared" ref="C60:O60" si="33">ROUND(100*(C24-C15)/C15,2)</f>
        <v>6.54</v>
      </c>
      <c r="D60" s="55">
        <f t="shared" si="33"/>
        <v>-35.200000000000003</v>
      </c>
      <c r="E60" s="55">
        <f t="shared" si="33"/>
        <v>8.6300000000000008</v>
      </c>
      <c r="F60" s="55">
        <f t="shared" si="33"/>
        <v>6.16</v>
      </c>
      <c r="G60" s="55">
        <f t="shared" si="33"/>
        <v>7.49</v>
      </c>
      <c r="H60" s="55">
        <f t="shared" si="33"/>
        <v>9.2100000000000009</v>
      </c>
      <c r="I60" s="55">
        <f t="shared" si="33"/>
        <v>9.83</v>
      </c>
      <c r="J60" s="55">
        <f t="shared" si="33"/>
        <v>12.02</v>
      </c>
      <c r="K60" s="55">
        <f t="shared" si="33"/>
        <v>9.7799999999999994</v>
      </c>
      <c r="L60" s="55">
        <f t="shared" si="33"/>
        <v>5.04</v>
      </c>
      <c r="M60" s="55">
        <f t="shared" si="33"/>
        <v>9.07</v>
      </c>
      <c r="N60" s="55">
        <f t="shared" si="33"/>
        <v>9.56</v>
      </c>
      <c r="O60" s="56">
        <f t="shared" si="33"/>
        <v>7.45</v>
      </c>
      <c r="P60" s="51">
        <f t="shared" ref="P60:P67" si="34">AVERAGE(B60:O60)</f>
        <v>8.9278571428571443</v>
      </c>
    </row>
    <row r="61" spans="1:16" x14ac:dyDescent="0.25">
      <c r="A61" s="19" t="s">
        <v>30</v>
      </c>
      <c r="B61" s="49">
        <f t="shared" ref="B61:O61" si="35">ROUND(100*(B25-B16)/B16,2)</f>
        <v>94.76</v>
      </c>
      <c r="C61" s="49">
        <f t="shared" si="35"/>
        <v>8.75</v>
      </c>
      <c r="D61" s="49">
        <f t="shared" si="35"/>
        <v>-45.09</v>
      </c>
      <c r="E61" s="49">
        <f t="shared" si="35"/>
        <v>10.18</v>
      </c>
      <c r="F61" s="49">
        <f t="shared" si="35"/>
        <v>7.03</v>
      </c>
      <c r="G61" s="49">
        <f t="shared" si="35"/>
        <v>9</v>
      </c>
      <c r="H61" s="49">
        <f t="shared" si="35"/>
        <v>12.52</v>
      </c>
      <c r="I61" s="49">
        <f t="shared" si="35"/>
        <v>14.82</v>
      </c>
      <c r="J61" s="49">
        <f t="shared" si="35"/>
        <v>10.57</v>
      </c>
      <c r="K61" s="49">
        <f t="shared" si="35"/>
        <v>12.33</v>
      </c>
      <c r="L61" s="49">
        <f t="shared" si="35"/>
        <v>7.04</v>
      </c>
      <c r="M61" s="49">
        <f t="shared" si="35"/>
        <v>11.1</v>
      </c>
      <c r="N61" s="49">
        <f t="shared" si="35"/>
        <v>10.220000000000001</v>
      </c>
      <c r="O61" s="50">
        <f t="shared" si="35"/>
        <v>9.34</v>
      </c>
      <c r="P61" s="52">
        <f t="shared" si="34"/>
        <v>12.32642857142857</v>
      </c>
    </row>
    <row r="62" spans="1:16" x14ac:dyDescent="0.25">
      <c r="A62" s="19" t="s">
        <v>31</v>
      </c>
      <c r="B62" s="49">
        <f t="shared" ref="B62:O62" si="36">ROUND(100*(B26-B17)/B17,2)</f>
        <v>5.28</v>
      </c>
      <c r="C62" s="49">
        <f t="shared" si="36"/>
        <v>3.66</v>
      </c>
      <c r="D62" s="49">
        <f t="shared" si="36"/>
        <v>4</v>
      </c>
      <c r="E62" s="49">
        <f t="shared" si="36"/>
        <v>5</v>
      </c>
      <c r="F62" s="49">
        <f t="shared" si="36"/>
        <v>4.3899999999999997</v>
      </c>
      <c r="G62" s="49">
        <f t="shared" si="36"/>
        <v>4</v>
      </c>
      <c r="H62" s="49">
        <f t="shared" si="36"/>
        <v>-0.77</v>
      </c>
      <c r="I62" s="49">
        <f t="shared" si="36"/>
        <v>3.8</v>
      </c>
      <c r="J62" s="49">
        <f t="shared" si="36"/>
        <v>13.66</v>
      </c>
      <c r="K62" s="49">
        <f t="shared" si="36"/>
        <v>6.63</v>
      </c>
      <c r="L62" s="49">
        <f t="shared" si="36"/>
        <v>2.99</v>
      </c>
      <c r="M62" s="49">
        <f t="shared" si="36"/>
        <v>6</v>
      </c>
      <c r="N62" s="49">
        <f t="shared" si="36"/>
        <v>7.69</v>
      </c>
      <c r="O62" s="50">
        <f t="shared" si="36"/>
        <v>4.67</v>
      </c>
      <c r="P62" s="52">
        <f t="shared" si="34"/>
        <v>5.0714285714285721</v>
      </c>
    </row>
    <row r="63" spans="1:16" x14ac:dyDescent="0.25">
      <c r="A63" s="19" t="s">
        <v>32</v>
      </c>
      <c r="B63" s="49">
        <f t="shared" ref="B63:O63" si="37">ROUND(100*(B27-B18)/B18,2)</f>
        <v>13.11</v>
      </c>
      <c r="C63" s="49">
        <f t="shared" si="37"/>
        <v>0</v>
      </c>
      <c r="D63" s="49">
        <f t="shared" si="37"/>
        <v>27.6</v>
      </c>
      <c r="E63" s="49">
        <f t="shared" si="37"/>
        <v>38.520000000000003</v>
      </c>
      <c r="F63" s="49">
        <f t="shared" si="37"/>
        <v>93.33</v>
      </c>
      <c r="G63" s="49">
        <f t="shared" si="37"/>
        <v>41.51</v>
      </c>
      <c r="H63" s="49">
        <f t="shared" si="37"/>
        <v>12.9</v>
      </c>
      <c r="I63" s="49">
        <f t="shared" si="37"/>
        <v>20</v>
      </c>
      <c r="J63" s="49">
        <f t="shared" si="37"/>
        <v>27.6</v>
      </c>
      <c r="K63" s="49">
        <f t="shared" si="37"/>
        <v>16.670000000000002</v>
      </c>
      <c r="L63" s="49">
        <f t="shared" si="37"/>
        <v>0</v>
      </c>
      <c r="M63" s="49">
        <f t="shared" si="37"/>
        <v>10.029999999999999</v>
      </c>
      <c r="N63" s="49">
        <f t="shared" si="37"/>
        <v>14.58</v>
      </c>
      <c r="O63" s="50">
        <f t="shared" si="37"/>
        <v>27.59</v>
      </c>
      <c r="P63" s="53">
        <f t="shared" si="34"/>
        <v>24.531428571428567</v>
      </c>
    </row>
    <row r="64" spans="1:16" x14ac:dyDescent="0.25">
      <c r="A64" s="23" t="s">
        <v>16</v>
      </c>
      <c r="B64" s="49">
        <f t="shared" ref="B64:O64" si="38">ROUND(100*(B28-B19)/B19,2)</f>
        <v>-44.03</v>
      </c>
      <c r="C64" s="49">
        <f t="shared" si="38"/>
        <v>0.23</v>
      </c>
      <c r="D64" s="49">
        <f t="shared" si="38"/>
        <v>98.04</v>
      </c>
      <c r="E64" s="49">
        <f t="shared" si="38"/>
        <v>-0.16</v>
      </c>
      <c r="F64" s="49">
        <f t="shared" si="38"/>
        <v>0</v>
      </c>
      <c r="G64" s="49">
        <f t="shared" si="38"/>
        <v>0</v>
      </c>
      <c r="H64" s="49">
        <f t="shared" si="38"/>
        <v>-4.46</v>
      </c>
      <c r="I64" s="49">
        <f t="shared" si="38"/>
        <v>-0.71</v>
      </c>
      <c r="J64" s="49">
        <f t="shared" si="38"/>
        <v>0</v>
      </c>
      <c r="K64" s="49">
        <f t="shared" si="38"/>
        <v>-2.96</v>
      </c>
      <c r="L64" s="49">
        <f t="shared" si="38"/>
        <v>-1.1200000000000001</v>
      </c>
      <c r="M64" s="49">
        <f t="shared" si="38"/>
        <v>-0.99</v>
      </c>
      <c r="N64" s="49">
        <f t="shared" si="38"/>
        <v>-1.07</v>
      </c>
      <c r="O64" s="50">
        <f t="shared" si="38"/>
        <v>-0.33</v>
      </c>
      <c r="P64" s="48">
        <f t="shared" si="34"/>
        <v>3.0314285714285716</v>
      </c>
    </row>
    <row r="65" spans="1:16" x14ac:dyDescent="0.25">
      <c r="A65" s="19" t="s">
        <v>17</v>
      </c>
      <c r="B65" s="49">
        <f t="shared" ref="B65:O65" si="39">ROUND(100*(B29-B20)/B20,2)</f>
        <v>9.01</v>
      </c>
      <c r="C65" s="49">
        <f t="shared" si="39"/>
        <v>9</v>
      </c>
      <c r="D65" s="49">
        <f t="shared" si="39"/>
        <v>8.75</v>
      </c>
      <c r="E65" s="49">
        <f t="shared" si="39"/>
        <v>10</v>
      </c>
      <c r="F65" s="49">
        <f t="shared" si="39"/>
        <v>7.03</v>
      </c>
      <c r="G65" s="49">
        <f t="shared" si="39"/>
        <v>9</v>
      </c>
      <c r="H65" s="49">
        <f t="shared" si="39"/>
        <v>7.51</v>
      </c>
      <c r="I65" s="49">
        <f t="shared" si="39"/>
        <v>14</v>
      </c>
      <c r="J65" s="49">
        <f t="shared" si="39"/>
        <v>10.57</v>
      </c>
      <c r="K65" s="49">
        <f t="shared" si="39"/>
        <v>9</v>
      </c>
      <c r="L65" s="49">
        <f t="shared" si="39"/>
        <v>5.84</v>
      </c>
      <c r="M65" s="49">
        <f t="shared" si="39"/>
        <v>10</v>
      </c>
      <c r="N65" s="49">
        <f t="shared" si="39"/>
        <v>9.0500000000000007</v>
      </c>
      <c r="O65" s="50">
        <f t="shared" si="39"/>
        <v>8.9700000000000006</v>
      </c>
      <c r="P65" s="48">
        <f t="shared" si="34"/>
        <v>9.1235714285714291</v>
      </c>
    </row>
    <row r="66" spans="1:16" x14ac:dyDescent="0.25">
      <c r="A66" s="23" t="s">
        <v>18</v>
      </c>
      <c r="B66" s="49">
        <f t="shared" ref="B66:O66" si="40">ROUND(100*(B30-B21)/B21,2)</f>
        <v>0</v>
      </c>
      <c r="C66" s="49">
        <f t="shared" si="40"/>
        <v>1.67</v>
      </c>
      <c r="D66" s="49">
        <f t="shared" si="40"/>
        <v>0</v>
      </c>
      <c r="E66" s="49">
        <f t="shared" si="40"/>
        <v>0</v>
      </c>
      <c r="F66" s="49">
        <f t="shared" si="40"/>
        <v>2.5</v>
      </c>
      <c r="G66" s="49">
        <f t="shared" si="40"/>
        <v>0</v>
      </c>
      <c r="H66" s="49">
        <f t="shared" si="40"/>
        <v>5</v>
      </c>
      <c r="I66" s="49">
        <f t="shared" si="40"/>
        <v>5.01</v>
      </c>
      <c r="J66" s="49">
        <f t="shared" si="40"/>
        <v>0</v>
      </c>
      <c r="K66" s="49">
        <f t="shared" si="40"/>
        <v>-2</v>
      </c>
      <c r="L66" s="49">
        <f t="shared" si="40"/>
        <v>0</v>
      </c>
      <c r="M66" s="49">
        <f t="shared" si="40"/>
        <v>0</v>
      </c>
      <c r="N66" s="49">
        <f t="shared" si="40"/>
        <v>0</v>
      </c>
      <c r="O66" s="50">
        <f t="shared" si="40"/>
        <v>0</v>
      </c>
      <c r="P66" s="48">
        <f t="shared" si="34"/>
        <v>0.87</v>
      </c>
    </row>
    <row r="67" spans="1:16" ht="15.75" thickBot="1" x14ac:dyDescent="0.3">
      <c r="A67" s="30" t="s">
        <v>19</v>
      </c>
      <c r="B67" s="57">
        <f t="shared" ref="B67:O67" si="41">ROUND(100*(B31-B22)/B22,2)</f>
        <v>5.28</v>
      </c>
      <c r="C67" s="57">
        <f t="shared" si="41"/>
        <v>5.39</v>
      </c>
      <c r="D67" s="57">
        <f t="shared" si="41"/>
        <v>4</v>
      </c>
      <c r="E67" s="57">
        <f t="shared" si="41"/>
        <v>5</v>
      </c>
      <c r="F67" s="57">
        <f t="shared" si="41"/>
        <v>7</v>
      </c>
      <c r="G67" s="57">
        <f t="shared" si="41"/>
        <v>4</v>
      </c>
      <c r="H67" s="57">
        <f t="shared" si="41"/>
        <v>4.2</v>
      </c>
      <c r="I67" s="57">
        <f t="shared" si="41"/>
        <v>9</v>
      </c>
      <c r="J67" s="57">
        <f t="shared" si="41"/>
        <v>13.66</v>
      </c>
      <c r="K67" s="57">
        <f t="shared" si="41"/>
        <v>4.5</v>
      </c>
      <c r="L67" s="57">
        <f t="shared" si="41"/>
        <v>2.99</v>
      </c>
      <c r="M67" s="57">
        <f t="shared" si="41"/>
        <v>6</v>
      </c>
      <c r="N67" s="57">
        <f t="shared" si="41"/>
        <v>7.69</v>
      </c>
      <c r="O67" s="58">
        <f t="shared" si="41"/>
        <v>4.67</v>
      </c>
      <c r="P67" s="54">
        <f t="shared" si="34"/>
        <v>5.9557142857142855</v>
      </c>
    </row>
  </sheetData>
  <mergeCells count="9">
    <mergeCell ref="A59:P59"/>
    <mergeCell ref="A50:P50"/>
    <mergeCell ref="B1:O1"/>
    <mergeCell ref="B2:O2"/>
    <mergeCell ref="A5:P5"/>
    <mergeCell ref="A14:P14"/>
    <mergeCell ref="A32:P32"/>
    <mergeCell ref="A23:P23"/>
    <mergeCell ref="A41:P4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7" orientation="portrait" r:id="rId1"/>
  <headerFooter>
    <oddHeader>&amp;RPříloha č. 12
&amp;A</oddHeader>
  </headerFooter>
  <ignoredErrors>
    <ignoredError sqref="B37:O39 B46:O48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67"/>
  <sheetViews>
    <sheetView zoomScaleNormal="100" workbookViewId="0">
      <pane xSplit="1" ySplit="4" topLeftCell="B11" activePane="bottomRight" state="frozen"/>
      <selection activeCell="S11" sqref="S11"/>
      <selection pane="topRight" activeCell="S11" sqref="S11"/>
      <selection pane="bottomLeft" activeCell="S11" sqref="S11"/>
      <selection pane="bottomRight" activeCell="T18" sqref="T18"/>
    </sheetView>
  </sheetViews>
  <sheetFormatPr defaultRowHeight="15" x14ac:dyDescent="0.25"/>
  <cols>
    <col min="1" max="1" width="14.42578125" style="7" customWidth="1"/>
    <col min="2" max="15" width="7.7109375" style="1" customWidth="1"/>
    <col min="16" max="16" width="7.7109375" style="5" customWidth="1"/>
    <col min="17" max="16384" width="9.140625" style="1"/>
  </cols>
  <sheetData>
    <row r="1" spans="1:16" ht="18.75" x14ac:dyDescent="0.3">
      <c r="B1" s="69" t="str">
        <f>'Tabulka č. 1'!B1:O1</f>
        <v>Krajské normativy MP, MPP a MPN - domovy mládeže VOŠ v letech 2019 - 2021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41"/>
    </row>
    <row r="2" spans="1:16" ht="15.75" x14ac:dyDescent="0.25">
      <c r="A2" s="13"/>
      <c r="B2" s="70" t="s">
        <v>34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13"/>
    </row>
    <row r="3" spans="1:16" ht="16.5" thickBot="1" x14ac:dyDescent="0.3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4"/>
    </row>
    <row r="4" spans="1:16" s="6" customFormat="1" ht="81" customHeight="1" thickBot="1" x14ac:dyDescent="0.3">
      <c r="A4" s="38"/>
      <c r="B4" s="39" t="s">
        <v>0</v>
      </c>
      <c r="C4" s="39" t="s">
        <v>1</v>
      </c>
      <c r="D4" s="39" t="s">
        <v>2</v>
      </c>
      <c r="E4" s="39" t="s">
        <v>3</v>
      </c>
      <c r="F4" s="39" t="s">
        <v>4</v>
      </c>
      <c r="G4" s="39" t="s">
        <v>5</v>
      </c>
      <c r="H4" s="39" t="s">
        <v>6</v>
      </c>
      <c r="I4" s="39" t="s">
        <v>7</v>
      </c>
      <c r="J4" s="39" t="s">
        <v>8</v>
      </c>
      <c r="K4" s="39" t="s">
        <v>9</v>
      </c>
      <c r="L4" s="39" t="s">
        <v>10</v>
      </c>
      <c r="M4" s="39" t="s">
        <v>11</v>
      </c>
      <c r="N4" s="39" t="s">
        <v>12</v>
      </c>
      <c r="O4" s="39" t="s">
        <v>13</v>
      </c>
      <c r="P4" s="40" t="s">
        <v>20</v>
      </c>
    </row>
    <row r="5" spans="1:16" ht="19.5" thickBot="1" x14ac:dyDescent="0.3">
      <c r="A5" s="71" t="str">
        <f>'Tabulka č. 1'!A5:P5</f>
        <v>2019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8"/>
    </row>
    <row r="6" spans="1:16" x14ac:dyDescent="0.25">
      <c r="A6" s="15" t="s">
        <v>29</v>
      </c>
      <c r="B6" s="16">
        <f>(12*B11/B10)+(12*B13/B12)</f>
        <v>22908.912319333107</v>
      </c>
      <c r="C6" s="16">
        <f t="shared" ref="C6:O6" si="0">(12*C11/C10)+(12*C13/C12)</f>
        <v>16652.188790560471</v>
      </c>
      <c r="D6" s="16">
        <f t="shared" si="0"/>
        <v>15472.762208148926</v>
      </c>
      <c r="E6" s="16">
        <f t="shared" si="0"/>
        <v>24130.537676609107</v>
      </c>
      <c r="F6" s="16">
        <f t="shared" si="0"/>
        <v>34549.753694581275</v>
      </c>
      <c r="G6" s="16">
        <f t="shared" si="0"/>
        <v>27468.269158315125</v>
      </c>
      <c r="H6" s="16">
        <f t="shared" si="0"/>
        <v>22886.802661448331</v>
      </c>
      <c r="I6" s="16">
        <f t="shared" si="0"/>
        <v>17929.985898503201</v>
      </c>
      <c r="J6" s="16">
        <f t="shared" si="0"/>
        <v>22443.96482682251</v>
      </c>
      <c r="K6" s="16">
        <f t="shared" si="0"/>
        <v>13377.785934706073</v>
      </c>
      <c r="L6" s="16">
        <f t="shared" si="0"/>
        <v>14998.46418623201</v>
      </c>
      <c r="M6" s="16">
        <f t="shared" si="0"/>
        <v>14400.658147466973</v>
      </c>
      <c r="N6" s="16">
        <f t="shared" si="0"/>
        <v>23122.741751930069</v>
      </c>
      <c r="O6" s="17">
        <f t="shared" si="0"/>
        <v>20786.969763714937</v>
      </c>
      <c r="P6" s="18">
        <f t="shared" ref="P6:P13" si="1">SUMIF(B6:O6,"&gt;0")/COUNTIF(B6:O6,"&gt;0")</f>
        <v>20794.985501312294</v>
      </c>
    </row>
    <row r="7" spans="1:16" x14ac:dyDescent="0.25">
      <c r="A7" s="19" t="s">
        <v>30</v>
      </c>
      <c r="B7" s="35">
        <f>12*B11/B10</f>
        <v>12906.626605047393</v>
      </c>
      <c r="C7" s="35">
        <f t="shared" ref="C7:O7" si="2">12*C11/C10</f>
        <v>9574.6666666666661</v>
      </c>
      <c r="D7" s="35">
        <f t="shared" si="2"/>
        <v>8871.0401360894066</v>
      </c>
      <c r="E7" s="35">
        <f t="shared" si="2"/>
        <v>16248.037676609105</v>
      </c>
      <c r="F7" s="35">
        <f t="shared" si="2"/>
        <v>18742.857142857141</v>
      </c>
      <c r="G7" s="35">
        <f t="shared" si="2"/>
        <v>20972.616984402081</v>
      </c>
      <c r="H7" s="35">
        <f t="shared" si="2"/>
        <v>16963.741395419427</v>
      </c>
      <c r="I7" s="35">
        <f t="shared" si="2"/>
        <v>9552.521109770807</v>
      </c>
      <c r="J7" s="35">
        <f t="shared" si="2"/>
        <v>16205.309364637636</v>
      </c>
      <c r="K7" s="35">
        <f t="shared" si="2"/>
        <v>6732.1317993677285</v>
      </c>
      <c r="L7" s="35">
        <f t="shared" si="2"/>
        <v>7467.1548883192972</v>
      </c>
      <c r="M7" s="35">
        <f t="shared" si="2"/>
        <v>8140.7377381434935</v>
      </c>
      <c r="N7" s="35">
        <f t="shared" si="2"/>
        <v>16723.551000484982</v>
      </c>
      <c r="O7" s="36">
        <f t="shared" si="2"/>
        <v>11926.530612244898</v>
      </c>
      <c r="P7" s="37">
        <f t="shared" si="1"/>
        <v>12930.537365718579</v>
      </c>
    </row>
    <row r="8" spans="1:16" x14ac:dyDescent="0.25">
      <c r="A8" s="19" t="s">
        <v>31</v>
      </c>
      <c r="B8" s="20">
        <f>12*B13/B12</f>
        <v>10002.285714285714</v>
      </c>
      <c r="C8" s="20">
        <f t="shared" ref="C8:O8" si="3">12*C13/C12</f>
        <v>7077.5221238938057</v>
      </c>
      <c r="D8" s="20">
        <f t="shared" si="3"/>
        <v>6601.7220720595196</v>
      </c>
      <c r="E8" s="20">
        <f t="shared" si="3"/>
        <v>7882.5</v>
      </c>
      <c r="F8" s="20">
        <f t="shared" si="3"/>
        <v>15806.896551724138</v>
      </c>
      <c r="G8" s="20">
        <f t="shared" si="3"/>
        <v>6495.652173913043</v>
      </c>
      <c r="H8" s="20">
        <f t="shared" si="3"/>
        <v>5923.0612660289025</v>
      </c>
      <c r="I8" s="20">
        <f t="shared" si="3"/>
        <v>8377.4647887323936</v>
      </c>
      <c r="J8" s="20">
        <f t="shared" si="3"/>
        <v>6238.6554621848736</v>
      </c>
      <c r="K8" s="20">
        <f t="shared" si="3"/>
        <v>6645.6541353383454</v>
      </c>
      <c r="L8" s="20">
        <f t="shared" si="3"/>
        <v>7531.3092979127132</v>
      </c>
      <c r="M8" s="20">
        <f t="shared" si="3"/>
        <v>6259.9204093234794</v>
      </c>
      <c r="N8" s="20">
        <f t="shared" si="3"/>
        <v>6399.1907514450868</v>
      </c>
      <c r="O8" s="21">
        <f t="shared" si="3"/>
        <v>8860.4391514700401</v>
      </c>
      <c r="P8" s="37">
        <f t="shared" si="1"/>
        <v>7864.4481355937178</v>
      </c>
    </row>
    <row r="9" spans="1:16" x14ac:dyDescent="0.25">
      <c r="A9" s="19" t="s">
        <v>32</v>
      </c>
      <c r="B9" s="20">
        <v>305</v>
      </c>
      <c r="C9" s="20">
        <v>300</v>
      </c>
      <c r="D9" s="20">
        <v>290</v>
      </c>
      <c r="E9" s="20">
        <v>135</v>
      </c>
      <c r="F9" s="20">
        <v>450</v>
      </c>
      <c r="G9" s="20">
        <v>225</v>
      </c>
      <c r="H9" s="20">
        <v>300</v>
      </c>
      <c r="I9" s="20">
        <v>267.8</v>
      </c>
      <c r="J9" s="20">
        <v>277</v>
      </c>
      <c r="K9" s="20">
        <v>226</v>
      </c>
      <c r="L9" s="20">
        <v>379</v>
      </c>
      <c r="M9" s="20">
        <v>412</v>
      </c>
      <c r="N9" s="20">
        <v>196</v>
      </c>
      <c r="O9" s="21">
        <v>290</v>
      </c>
      <c r="P9" s="22">
        <f t="shared" si="1"/>
        <v>289.48571428571432</v>
      </c>
    </row>
    <row r="10" spans="1:16" x14ac:dyDescent="0.25">
      <c r="A10" s="23" t="s">
        <v>16</v>
      </c>
      <c r="B10" s="24">
        <v>33.322417480630349</v>
      </c>
      <c r="C10" s="24">
        <v>45</v>
      </c>
      <c r="D10" s="24">
        <v>46.877028355247305</v>
      </c>
      <c r="E10" s="24">
        <v>25.48</v>
      </c>
      <c r="F10" s="24">
        <v>21</v>
      </c>
      <c r="G10" s="25">
        <v>17.309999999999999</v>
      </c>
      <c r="H10" s="24">
        <v>20.988294486506284</v>
      </c>
      <c r="I10" s="24">
        <v>41.45</v>
      </c>
      <c r="J10" s="24">
        <v>23.809974331127364</v>
      </c>
      <c r="K10" s="24">
        <v>61.366</v>
      </c>
      <c r="L10" s="24">
        <v>54.62</v>
      </c>
      <c r="M10" s="24">
        <v>49.34</v>
      </c>
      <c r="N10" s="24">
        <v>22.746365289822023</v>
      </c>
      <c r="O10" s="26">
        <v>34.299999999999997</v>
      </c>
      <c r="P10" s="27">
        <f t="shared" si="1"/>
        <v>35.543577138809525</v>
      </c>
    </row>
    <row r="11" spans="1:16" x14ac:dyDescent="0.25">
      <c r="A11" s="19" t="s">
        <v>17</v>
      </c>
      <c r="B11" s="2">
        <v>35840</v>
      </c>
      <c r="C11" s="2">
        <v>35905</v>
      </c>
      <c r="D11" s="2">
        <v>34654</v>
      </c>
      <c r="E11" s="2">
        <v>34500</v>
      </c>
      <c r="F11" s="2">
        <v>32800</v>
      </c>
      <c r="G11" s="2">
        <v>30253</v>
      </c>
      <c r="H11" s="2">
        <v>29670</v>
      </c>
      <c r="I11" s="2">
        <v>32996</v>
      </c>
      <c r="J11" s="2">
        <v>32154</v>
      </c>
      <c r="K11" s="2">
        <v>34427</v>
      </c>
      <c r="L11" s="3">
        <v>33988</v>
      </c>
      <c r="M11" s="2">
        <v>33472</v>
      </c>
      <c r="N11" s="2">
        <v>31700</v>
      </c>
      <c r="O11" s="28">
        <v>34090</v>
      </c>
      <c r="P11" s="29">
        <f t="shared" si="1"/>
        <v>33317.785714285717</v>
      </c>
    </row>
    <row r="12" spans="1:16" x14ac:dyDescent="0.25">
      <c r="A12" s="23" t="s">
        <v>18</v>
      </c>
      <c r="B12" s="24">
        <v>26.25</v>
      </c>
      <c r="C12" s="24">
        <v>33.9</v>
      </c>
      <c r="D12" s="24">
        <v>35.887</v>
      </c>
      <c r="E12" s="24">
        <v>32</v>
      </c>
      <c r="F12" s="24">
        <v>14.5</v>
      </c>
      <c r="G12" s="25">
        <v>31.28</v>
      </c>
      <c r="H12" s="24">
        <v>35.373600000000003</v>
      </c>
      <c r="I12" s="24">
        <v>27.69</v>
      </c>
      <c r="J12" s="24">
        <v>35.700000000000003</v>
      </c>
      <c r="K12" s="24">
        <v>33.25</v>
      </c>
      <c r="L12" s="24">
        <v>31.62</v>
      </c>
      <c r="M12" s="24">
        <v>35.18</v>
      </c>
      <c r="N12" s="24">
        <v>34.6</v>
      </c>
      <c r="O12" s="26">
        <v>26.87</v>
      </c>
      <c r="P12" s="27">
        <f t="shared" si="1"/>
        <v>31.007185714285718</v>
      </c>
    </row>
    <row r="13" spans="1:16" ht="15.75" thickBot="1" x14ac:dyDescent="0.3">
      <c r="A13" s="30" t="s">
        <v>19</v>
      </c>
      <c r="B13" s="31">
        <v>21880</v>
      </c>
      <c r="C13" s="31">
        <v>19994</v>
      </c>
      <c r="D13" s="31">
        <v>19743</v>
      </c>
      <c r="E13" s="31">
        <v>21020</v>
      </c>
      <c r="F13" s="31">
        <v>19100</v>
      </c>
      <c r="G13" s="31">
        <v>16932</v>
      </c>
      <c r="H13" s="31">
        <v>17460</v>
      </c>
      <c r="I13" s="31">
        <v>19331</v>
      </c>
      <c r="J13" s="31">
        <v>18560</v>
      </c>
      <c r="K13" s="31">
        <v>18414</v>
      </c>
      <c r="L13" s="32">
        <v>19845</v>
      </c>
      <c r="M13" s="31">
        <v>18352</v>
      </c>
      <c r="N13" s="31">
        <v>18451</v>
      </c>
      <c r="O13" s="33">
        <v>19840</v>
      </c>
      <c r="P13" s="34">
        <f t="shared" si="1"/>
        <v>19208.714285714286</v>
      </c>
    </row>
    <row r="14" spans="1:16" s="7" customFormat="1" ht="19.5" thickBot="1" x14ac:dyDescent="0.3">
      <c r="A14" s="71" t="str">
        <f>'Tabulka č. 1'!A14:P14</f>
        <v>2020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8"/>
    </row>
    <row r="15" spans="1:16" s="7" customFormat="1" x14ac:dyDescent="0.25">
      <c r="A15" s="15" t="s">
        <v>29</v>
      </c>
      <c r="B15" s="16">
        <f>(12*B20/B19)+(12*B22/B21)</f>
        <v>24335.89192826848</v>
      </c>
      <c r="C15" s="16">
        <f t="shared" ref="C15:O15" si="4">(12*C20/C19)+(12*C22/C21)</f>
        <v>19160.400000000001</v>
      </c>
      <c r="D15" s="16">
        <f t="shared" si="4"/>
        <v>26537.651906263127</v>
      </c>
      <c r="E15" s="16">
        <f t="shared" si="4"/>
        <v>25176.324960753533</v>
      </c>
      <c r="F15" s="16">
        <f t="shared" si="4"/>
        <v>44180</v>
      </c>
      <c r="G15" s="16">
        <f t="shared" si="4"/>
        <v>24325.498910345763</v>
      </c>
      <c r="H15" s="16">
        <f t="shared" si="4"/>
        <v>27064.869968075684</v>
      </c>
      <c r="I15" s="16">
        <f t="shared" si="4"/>
        <v>19809.146228964084</v>
      </c>
      <c r="J15" s="16">
        <f t="shared" si="4"/>
        <v>16393.682862167567</v>
      </c>
      <c r="K15" s="16">
        <f t="shared" si="4"/>
        <v>12813.702425923926</v>
      </c>
      <c r="L15" s="16">
        <f t="shared" si="4"/>
        <v>17003.966566916235</v>
      </c>
      <c r="M15" s="16">
        <f t="shared" si="4"/>
        <v>14738.077885548013</v>
      </c>
      <c r="N15" s="16">
        <f t="shared" si="4"/>
        <v>25630.553730229603</v>
      </c>
      <c r="O15" s="17">
        <f t="shared" si="4"/>
        <v>21090.884785053284</v>
      </c>
      <c r="P15" s="18">
        <f t="shared" ref="P15:P22" si="5">SUMIF(B15:O15,"&gt;0")/COUNTIF(B15:O15,"&gt;0")</f>
        <v>22732.903725607808</v>
      </c>
    </row>
    <row r="16" spans="1:16" s="7" customFormat="1" x14ac:dyDescent="0.25">
      <c r="A16" s="19" t="s">
        <v>30</v>
      </c>
      <c r="B16" s="35">
        <f>12*B20/B19</f>
        <v>14195.84879383282</v>
      </c>
      <c r="C16" s="35">
        <f t="shared" ref="C16:O16" si="6">12*C20/C19</f>
        <v>10675.2</v>
      </c>
      <c r="D16" s="35">
        <f t="shared" si="6"/>
        <v>20842.624281953736</v>
      </c>
      <c r="E16" s="35">
        <f t="shared" si="6"/>
        <v>17589.324960753533</v>
      </c>
      <c r="F16" s="35">
        <f t="shared" si="6"/>
        <v>29600</v>
      </c>
      <c r="G16" s="35">
        <f t="shared" si="6"/>
        <v>17000.434971726838</v>
      </c>
      <c r="H16" s="35">
        <f t="shared" si="6"/>
        <v>19869.673550408272</v>
      </c>
      <c r="I16" s="35">
        <f t="shared" si="6"/>
        <v>10603.425814234017</v>
      </c>
      <c r="J16" s="35">
        <f t="shared" si="6"/>
        <v>8717.2973199988919</v>
      </c>
      <c r="K16" s="35">
        <f t="shared" si="6"/>
        <v>6838.2738544953554</v>
      </c>
      <c r="L16" s="35">
        <f t="shared" si="6"/>
        <v>8215.6719150494337</v>
      </c>
      <c r="M16" s="35">
        <f t="shared" si="6"/>
        <v>8578.7778855480119</v>
      </c>
      <c r="N16" s="35">
        <f t="shared" si="6"/>
        <v>18480.842747570645</v>
      </c>
      <c r="O16" s="36">
        <f t="shared" si="6"/>
        <v>12403.469358801594</v>
      </c>
      <c r="P16" s="37">
        <f t="shared" si="5"/>
        <v>14543.633246740937</v>
      </c>
    </row>
    <row r="17" spans="1:16" s="7" customFormat="1" x14ac:dyDescent="0.25">
      <c r="A17" s="19" t="s">
        <v>31</v>
      </c>
      <c r="B17" s="20">
        <f>12*B22/B21</f>
        <v>10140.043134435658</v>
      </c>
      <c r="C17" s="20">
        <f t="shared" ref="C17:O17" si="7">12*C22/C21</f>
        <v>8485.2000000000007</v>
      </c>
      <c r="D17" s="20">
        <f t="shared" si="7"/>
        <v>5695.0276243093922</v>
      </c>
      <c r="E17" s="20">
        <f t="shared" si="7"/>
        <v>7587</v>
      </c>
      <c r="F17" s="20">
        <f t="shared" si="7"/>
        <v>14580</v>
      </c>
      <c r="G17" s="20">
        <f t="shared" si="7"/>
        <v>7325.0639386189259</v>
      </c>
      <c r="H17" s="20">
        <f t="shared" si="7"/>
        <v>7195.1964176674119</v>
      </c>
      <c r="I17" s="20">
        <f t="shared" si="7"/>
        <v>9205.720414730069</v>
      </c>
      <c r="J17" s="20">
        <f t="shared" si="7"/>
        <v>7676.385542168674</v>
      </c>
      <c r="K17" s="20">
        <f t="shared" si="7"/>
        <v>5975.4285714285716</v>
      </c>
      <c r="L17" s="20">
        <f t="shared" si="7"/>
        <v>8788.2946518668014</v>
      </c>
      <c r="M17" s="20">
        <f t="shared" si="7"/>
        <v>6159.3</v>
      </c>
      <c r="N17" s="20">
        <f t="shared" si="7"/>
        <v>7149.7109826589594</v>
      </c>
      <c r="O17" s="21">
        <f t="shared" si="7"/>
        <v>8687.4154262516913</v>
      </c>
      <c r="P17" s="37">
        <f t="shared" si="5"/>
        <v>8189.2704788668689</v>
      </c>
    </row>
    <row r="18" spans="1:16" s="7" customFormat="1" x14ac:dyDescent="0.25">
      <c r="A18" s="19" t="s">
        <v>32</v>
      </c>
      <c r="B18" s="20">
        <v>305</v>
      </c>
      <c r="C18" s="20">
        <v>300</v>
      </c>
      <c r="D18" s="20">
        <v>250</v>
      </c>
      <c r="E18" s="20">
        <v>135</v>
      </c>
      <c r="F18" s="20">
        <v>165</v>
      </c>
      <c r="G18" s="20">
        <v>212</v>
      </c>
      <c r="H18" s="20">
        <v>310</v>
      </c>
      <c r="I18" s="20">
        <v>250</v>
      </c>
      <c r="J18" s="20">
        <v>250</v>
      </c>
      <c r="K18" s="20">
        <v>222</v>
      </c>
      <c r="L18" s="20">
        <v>379</v>
      </c>
      <c r="M18" s="20">
        <v>289</v>
      </c>
      <c r="N18" s="20">
        <v>240</v>
      </c>
      <c r="O18" s="21">
        <v>290</v>
      </c>
      <c r="P18" s="22">
        <f t="shared" si="5"/>
        <v>256.92857142857144</v>
      </c>
    </row>
    <row r="19" spans="1:16" s="7" customFormat="1" x14ac:dyDescent="0.25">
      <c r="A19" s="23" t="s">
        <v>16</v>
      </c>
      <c r="B19" s="24">
        <v>33.322417480630349</v>
      </c>
      <c r="C19" s="24">
        <v>45</v>
      </c>
      <c r="D19" s="24">
        <v>20.795845769540993</v>
      </c>
      <c r="E19" s="24">
        <v>25.48</v>
      </c>
      <c r="F19" s="24">
        <v>15</v>
      </c>
      <c r="G19" s="25">
        <v>22.99</v>
      </c>
      <c r="H19" s="24">
        <v>22.526791840060348</v>
      </c>
      <c r="I19" s="24">
        <v>41.45</v>
      </c>
      <c r="J19" s="24">
        <v>50.441780733028381</v>
      </c>
      <c r="K19" s="24">
        <v>67.503</v>
      </c>
      <c r="L19" s="24">
        <v>54.62</v>
      </c>
      <c r="M19" s="24">
        <v>51.55</v>
      </c>
      <c r="N19" s="24">
        <v>22.746365289822023</v>
      </c>
      <c r="O19" s="26">
        <v>37.7313787346041</v>
      </c>
      <c r="P19" s="27">
        <f t="shared" si="5"/>
        <v>36.511255703406157</v>
      </c>
    </row>
    <row r="20" spans="1:16" s="7" customFormat="1" x14ac:dyDescent="0.25">
      <c r="A20" s="19" t="s">
        <v>17</v>
      </c>
      <c r="B20" s="2">
        <v>39420</v>
      </c>
      <c r="C20" s="2">
        <v>40032</v>
      </c>
      <c r="D20" s="2">
        <v>36120</v>
      </c>
      <c r="E20" s="2">
        <v>37348</v>
      </c>
      <c r="F20" s="2">
        <v>37000</v>
      </c>
      <c r="G20" s="2">
        <v>32570</v>
      </c>
      <c r="H20" s="2">
        <v>37300</v>
      </c>
      <c r="I20" s="2">
        <v>36626</v>
      </c>
      <c r="J20" s="2">
        <v>36643</v>
      </c>
      <c r="K20" s="2">
        <v>38467</v>
      </c>
      <c r="L20" s="3">
        <v>37395</v>
      </c>
      <c r="M20" s="2">
        <v>36853</v>
      </c>
      <c r="N20" s="2">
        <v>35031</v>
      </c>
      <c r="O20" s="28">
        <v>39000</v>
      </c>
      <c r="P20" s="29">
        <f t="shared" si="5"/>
        <v>37128.928571428572</v>
      </c>
    </row>
    <row r="21" spans="1:16" s="7" customFormat="1" x14ac:dyDescent="0.25">
      <c r="A21" s="23" t="s">
        <v>18</v>
      </c>
      <c r="B21" s="24">
        <v>27.82</v>
      </c>
      <c r="C21" s="24">
        <v>30</v>
      </c>
      <c r="D21" s="24">
        <v>45.25</v>
      </c>
      <c r="E21" s="24">
        <v>40</v>
      </c>
      <c r="F21" s="24">
        <v>20</v>
      </c>
      <c r="G21" s="25">
        <v>31.28</v>
      </c>
      <c r="H21" s="24">
        <v>35.373600000000003</v>
      </c>
      <c r="I21" s="24">
        <v>27.97</v>
      </c>
      <c r="J21" s="24">
        <v>33.200000000000003</v>
      </c>
      <c r="K21" s="24">
        <v>42</v>
      </c>
      <c r="L21" s="24">
        <v>29.73</v>
      </c>
      <c r="M21" s="24">
        <v>40</v>
      </c>
      <c r="N21" s="24">
        <v>34.6</v>
      </c>
      <c r="O21" s="26">
        <v>29.56</v>
      </c>
      <c r="P21" s="27">
        <f t="shared" si="5"/>
        <v>33.341685714285717</v>
      </c>
    </row>
    <row r="22" spans="1:16" s="7" customFormat="1" ht="15.75" thickBot="1" x14ac:dyDescent="0.3">
      <c r="A22" s="30" t="s">
        <v>19</v>
      </c>
      <c r="B22" s="31">
        <v>23508</v>
      </c>
      <c r="C22" s="31">
        <v>21213</v>
      </c>
      <c r="D22" s="31">
        <v>21475</v>
      </c>
      <c r="E22" s="31">
        <v>25290</v>
      </c>
      <c r="F22" s="31">
        <v>24300</v>
      </c>
      <c r="G22" s="31">
        <v>19094</v>
      </c>
      <c r="H22" s="31">
        <v>21210</v>
      </c>
      <c r="I22" s="31">
        <v>21457</v>
      </c>
      <c r="J22" s="31">
        <v>21238</v>
      </c>
      <c r="K22" s="31">
        <v>20914</v>
      </c>
      <c r="L22" s="32">
        <v>21773</v>
      </c>
      <c r="M22" s="31">
        <v>20531</v>
      </c>
      <c r="N22" s="31">
        <v>20615</v>
      </c>
      <c r="O22" s="33">
        <v>21400</v>
      </c>
      <c r="P22" s="34">
        <f t="shared" si="5"/>
        <v>21715.571428571428</v>
      </c>
    </row>
    <row r="23" spans="1:16" s="7" customFormat="1" ht="19.5" thickBot="1" x14ac:dyDescent="0.3">
      <c r="A23" s="71" t="str">
        <f>'Tabulka č. 1'!A23:P23</f>
        <v>2021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8"/>
    </row>
    <row r="24" spans="1:16" s="7" customFormat="1" x14ac:dyDescent="0.25">
      <c r="A24" s="15" t="s">
        <v>29</v>
      </c>
      <c r="B24" s="16">
        <f>(12*B29/B28)+(12*B31/B30)</f>
        <v>40918.588074572399</v>
      </c>
      <c r="C24" s="16">
        <f t="shared" ref="C24:O24" si="8">(12*C29/C28)+(12*C31/C30)</f>
        <v>20367.250792500679</v>
      </c>
      <c r="D24" s="16">
        <f t="shared" si="8"/>
        <v>17255.861423012982</v>
      </c>
      <c r="E24" s="16">
        <f t="shared" si="8"/>
        <v>27314.851648351647</v>
      </c>
      <c r="F24" s="16">
        <f t="shared" si="8"/>
        <v>46899.512195121948</v>
      </c>
      <c r="G24" s="16">
        <f t="shared" si="8"/>
        <v>26148.476097135528</v>
      </c>
      <c r="H24" s="16">
        <f t="shared" si="8"/>
        <v>29651.028820901523</v>
      </c>
      <c r="I24" s="16">
        <f t="shared" si="8"/>
        <v>21644.172495752173</v>
      </c>
      <c r="J24" s="16">
        <f t="shared" si="8"/>
        <v>18364.215472602893</v>
      </c>
      <c r="K24" s="16">
        <f t="shared" si="8"/>
        <v>13977.542981794259</v>
      </c>
      <c r="L24" s="16">
        <f t="shared" si="8"/>
        <v>17745.932358638958</v>
      </c>
      <c r="M24" s="16">
        <f t="shared" si="8"/>
        <v>15965.485838991272</v>
      </c>
      <c r="N24" s="16">
        <f t="shared" si="8"/>
        <v>27852.092256123164</v>
      </c>
      <c r="O24" s="17">
        <f t="shared" si="8"/>
        <v>22609.970642467684</v>
      </c>
      <c r="P24" s="18">
        <f t="shared" ref="P24:P31" si="9">SUMIF(B24:O24,"&gt;0")/COUNTIF(B24:O24,"&gt;0")</f>
        <v>24765.355792711933</v>
      </c>
    </row>
    <row r="25" spans="1:16" s="7" customFormat="1" x14ac:dyDescent="0.25">
      <c r="A25" s="19" t="s">
        <v>30</v>
      </c>
      <c r="B25" s="35">
        <f>12*B29/B28</f>
        <v>30242.81524926686</v>
      </c>
      <c r="C25" s="35">
        <f t="shared" ref="C25:O25" si="10">12*C29/C28</f>
        <v>11571.447513812156</v>
      </c>
      <c r="D25" s="35">
        <f t="shared" si="10"/>
        <v>11333.032693731213</v>
      </c>
      <c r="E25" s="35">
        <f t="shared" si="10"/>
        <v>19348.351648351647</v>
      </c>
      <c r="F25" s="35">
        <f t="shared" si="10"/>
        <v>31680</v>
      </c>
      <c r="G25" s="35">
        <f t="shared" si="10"/>
        <v>18530.317529360593</v>
      </c>
      <c r="H25" s="35">
        <f t="shared" si="10"/>
        <v>22510.917874562205</v>
      </c>
      <c r="I25" s="35">
        <f t="shared" si="10"/>
        <v>12088.299155609167</v>
      </c>
      <c r="J25" s="35">
        <f t="shared" si="10"/>
        <v>9638.9142677836171</v>
      </c>
      <c r="K25" s="35">
        <f t="shared" si="10"/>
        <v>7605.8228651761819</v>
      </c>
      <c r="L25" s="35">
        <f t="shared" si="10"/>
        <v>8695.2764555108024</v>
      </c>
      <c r="M25" s="35">
        <f t="shared" si="10"/>
        <v>9436.5858389912719</v>
      </c>
      <c r="N25" s="35">
        <f t="shared" si="10"/>
        <v>20152.670290805247</v>
      </c>
      <c r="O25" s="36">
        <f t="shared" si="10"/>
        <v>13516.601224335071</v>
      </c>
      <c r="P25" s="37">
        <f t="shared" si="9"/>
        <v>16167.932329092573</v>
      </c>
    </row>
    <row r="26" spans="1:16" s="7" customFormat="1" x14ac:dyDescent="0.25">
      <c r="A26" s="19" t="s">
        <v>31</v>
      </c>
      <c r="B26" s="20">
        <f>12*B31/B30</f>
        <v>10675.772825305536</v>
      </c>
      <c r="C26" s="20">
        <f t="shared" ref="C26:O26" si="11">12*C31/C30</f>
        <v>8795.8032786885251</v>
      </c>
      <c r="D26" s="20">
        <f t="shared" si="11"/>
        <v>5922.8287292817677</v>
      </c>
      <c r="E26" s="20">
        <f t="shared" si="11"/>
        <v>7966.5</v>
      </c>
      <c r="F26" s="20">
        <f t="shared" si="11"/>
        <v>15219.512195121952</v>
      </c>
      <c r="G26" s="20">
        <f t="shared" si="11"/>
        <v>7618.1585677749354</v>
      </c>
      <c r="H26" s="20">
        <f t="shared" si="11"/>
        <v>7140.1109463393186</v>
      </c>
      <c r="I26" s="20">
        <f t="shared" si="11"/>
        <v>9555.8733401430036</v>
      </c>
      <c r="J26" s="20">
        <f t="shared" si="11"/>
        <v>8725.3012048192759</v>
      </c>
      <c r="K26" s="20">
        <f t="shared" si="11"/>
        <v>6371.7201166180766</v>
      </c>
      <c r="L26" s="20">
        <f t="shared" si="11"/>
        <v>9050.655903128154</v>
      </c>
      <c r="M26" s="20">
        <f t="shared" si="11"/>
        <v>6528.9</v>
      </c>
      <c r="N26" s="20">
        <f t="shared" si="11"/>
        <v>7699.4219653179189</v>
      </c>
      <c r="O26" s="21">
        <f t="shared" si="11"/>
        <v>9093.3694181326118</v>
      </c>
      <c r="P26" s="37">
        <f t="shared" si="9"/>
        <v>8597.4234636193632</v>
      </c>
    </row>
    <row r="27" spans="1:16" s="7" customFormat="1" x14ac:dyDescent="0.25">
      <c r="A27" s="19" t="s">
        <v>32</v>
      </c>
      <c r="B27" s="20">
        <v>345</v>
      </c>
      <c r="C27" s="20">
        <v>300</v>
      </c>
      <c r="D27" s="20">
        <v>319</v>
      </c>
      <c r="E27" s="20">
        <v>187</v>
      </c>
      <c r="F27" s="20">
        <v>319</v>
      </c>
      <c r="G27" s="20">
        <v>300</v>
      </c>
      <c r="H27" s="20">
        <v>350</v>
      </c>
      <c r="I27" s="20">
        <v>300</v>
      </c>
      <c r="J27" s="20">
        <v>319</v>
      </c>
      <c r="K27" s="20">
        <v>259</v>
      </c>
      <c r="L27" s="20">
        <v>379</v>
      </c>
      <c r="M27" s="20">
        <v>318</v>
      </c>
      <c r="N27" s="20">
        <v>275</v>
      </c>
      <c r="O27" s="21">
        <v>370</v>
      </c>
      <c r="P27" s="22">
        <f t="shared" si="9"/>
        <v>310</v>
      </c>
    </row>
    <row r="28" spans="1:16" s="7" customFormat="1" x14ac:dyDescent="0.25">
      <c r="A28" s="23" t="s">
        <v>16</v>
      </c>
      <c r="B28" s="24">
        <v>17.05</v>
      </c>
      <c r="C28" s="24">
        <v>45.249999999999993</v>
      </c>
      <c r="D28" s="24">
        <v>41.591691539081985</v>
      </c>
      <c r="E28" s="24">
        <v>25.48</v>
      </c>
      <c r="F28" s="24">
        <v>15</v>
      </c>
      <c r="G28" s="25">
        <v>22.99</v>
      </c>
      <c r="H28" s="24">
        <v>21.376294057905376</v>
      </c>
      <c r="I28" s="24">
        <v>41.45</v>
      </c>
      <c r="J28" s="24">
        <v>50.441780733028381</v>
      </c>
      <c r="K28" s="24">
        <v>66.153000000000006</v>
      </c>
      <c r="L28" s="24">
        <v>54.62</v>
      </c>
      <c r="M28" s="24">
        <v>51.55</v>
      </c>
      <c r="N28" s="24">
        <v>22.746365289822023</v>
      </c>
      <c r="O28" s="26">
        <v>37.7313787346041</v>
      </c>
      <c r="P28" s="27">
        <f t="shared" si="9"/>
        <v>36.673607882460132</v>
      </c>
    </row>
    <row r="29" spans="1:16" s="7" customFormat="1" x14ac:dyDescent="0.25">
      <c r="A29" s="19" t="s">
        <v>17</v>
      </c>
      <c r="B29" s="2">
        <v>42970</v>
      </c>
      <c r="C29" s="2">
        <v>43634</v>
      </c>
      <c r="D29" s="2">
        <v>39280</v>
      </c>
      <c r="E29" s="2">
        <v>41083</v>
      </c>
      <c r="F29" s="2">
        <v>39600</v>
      </c>
      <c r="G29" s="2">
        <v>35501</v>
      </c>
      <c r="H29" s="2">
        <v>40100</v>
      </c>
      <c r="I29" s="2">
        <v>41755</v>
      </c>
      <c r="J29" s="2">
        <v>40517</v>
      </c>
      <c r="K29" s="2">
        <v>41929</v>
      </c>
      <c r="L29" s="3">
        <v>39578</v>
      </c>
      <c r="M29" s="2">
        <v>40538</v>
      </c>
      <c r="N29" s="2">
        <v>38200</v>
      </c>
      <c r="O29" s="28">
        <v>42500</v>
      </c>
      <c r="P29" s="29">
        <f t="shared" si="9"/>
        <v>40513.214285714283</v>
      </c>
    </row>
    <row r="30" spans="1:16" s="7" customFormat="1" x14ac:dyDescent="0.25">
      <c r="A30" s="23" t="s">
        <v>18</v>
      </c>
      <c r="B30" s="24">
        <v>27.82</v>
      </c>
      <c r="C30" s="24">
        <v>30.5</v>
      </c>
      <c r="D30" s="24">
        <v>45.25</v>
      </c>
      <c r="E30" s="24">
        <v>40</v>
      </c>
      <c r="F30" s="24">
        <v>20.5</v>
      </c>
      <c r="G30" s="25">
        <v>31.28</v>
      </c>
      <c r="H30" s="24">
        <v>37.142280000000007</v>
      </c>
      <c r="I30" s="24">
        <v>29.37</v>
      </c>
      <c r="J30" s="24">
        <v>33.200000000000003</v>
      </c>
      <c r="K30" s="24">
        <v>41.16</v>
      </c>
      <c r="L30" s="24">
        <v>29.73</v>
      </c>
      <c r="M30" s="24">
        <v>40</v>
      </c>
      <c r="N30" s="24">
        <v>34.6</v>
      </c>
      <c r="O30" s="26">
        <v>29.56</v>
      </c>
      <c r="P30" s="27">
        <f t="shared" si="9"/>
        <v>33.579448571428571</v>
      </c>
    </row>
    <row r="31" spans="1:16" s="7" customFormat="1" ht="15.75" thickBot="1" x14ac:dyDescent="0.3">
      <c r="A31" s="30" t="s">
        <v>19</v>
      </c>
      <c r="B31" s="31">
        <v>24750</v>
      </c>
      <c r="C31" s="31">
        <v>22356</v>
      </c>
      <c r="D31" s="31">
        <v>22334</v>
      </c>
      <c r="E31" s="31">
        <v>26555</v>
      </c>
      <c r="F31" s="31">
        <v>26000</v>
      </c>
      <c r="G31" s="31">
        <v>19858</v>
      </c>
      <c r="H31" s="31">
        <v>22100</v>
      </c>
      <c r="I31" s="31">
        <v>23388</v>
      </c>
      <c r="J31" s="31">
        <v>24140</v>
      </c>
      <c r="K31" s="31">
        <v>21855</v>
      </c>
      <c r="L31" s="32">
        <v>22423</v>
      </c>
      <c r="M31" s="31">
        <v>21763</v>
      </c>
      <c r="N31" s="31">
        <v>22200</v>
      </c>
      <c r="O31" s="33">
        <v>22400</v>
      </c>
      <c r="P31" s="34">
        <f t="shared" si="9"/>
        <v>23008.714285714286</v>
      </c>
    </row>
    <row r="32" spans="1:16" ht="19.5" thickBot="1" x14ac:dyDescent="0.3">
      <c r="A32" s="71" t="str">
        <f>'Tabulka č. 1'!A32:P32</f>
        <v>Meziroční změny 2020 oproti 2019 - absolutně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8"/>
    </row>
    <row r="33" spans="1:16" x14ac:dyDescent="0.25">
      <c r="A33" s="15" t="s">
        <v>29</v>
      </c>
      <c r="B33" s="42">
        <f>ROUND(B15-B6,0)</f>
        <v>1427</v>
      </c>
      <c r="C33" s="42">
        <f t="shared" ref="C33:O36" si="12">ROUND(C15-C6,0)</f>
        <v>2508</v>
      </c>
      <c r="D33" s="42">
        <f t="shared" si="12"/>
        <v>11065</v>
      </c>
      <c r="E33" s="42">
        <f t="shared" si="12"/>
        <v>1046</v>
      </c>
      <c r="F33" s="42">
        <f t="shared" si="12"/>
        <v>9630</v>
      </c>
      <c r="G33" s="42">
        <f t="shared" si="12"/>
        <v>-3143</v>
      </c>
      <c r="H33" s="42">
        <f t="shared" si="12"/>
        <v>4178</v>
      </c>
      <c r="I33" s="42">
        <f t="shared" si="12"/>
        <v>1879</v>
      </c>
      <c r="J33" s="42">
        <f t="shared" si="12"/>
        <v>-6050</v>
      </c>
      <c r="K33" s="42">
        <f t="shared" si="12"/>
        <v>-564</v>
      </c>
      <c r="L33" s="42">
        <f t="shared" si="12"/>
        <v>2006</v>
      </c>
      <c r="M33" s="42">
        <f t="shared" si="12"/>
        <v>337</v>
      </c>
      <c r="N33" s="42">
        <f t="shared" si="12"/>
        <v>2508</v>
      </c>
      <c r="O33" s="43">
        <f t="shared" si="12"/>
        <v>304</v>
      </c>
      <c r="P33" s="59">
        <f>AVERAGE(B33:O33)</f>
        <v>1937.9285714285713</v>
      </c>
    </row>
    <row r="34" spans="1:16" x14ac:dyDescent="0.25">
      <c r="A34" s="19" t="s">
        <v>30</v>
      </c>
      <c r="B34" s="44">
        <f>ROUND(B16-B7,0)</f>
        <v>1289</v>
      </c>
      <c r="C34" s="44">
        <f t="shared" si="12"/>
        <v>1101</v>
      </c>
      <c r="D34" s="44">
        <f t="shared" si="12"/>
        <v>11972</v>
      </c>
      <c r="E34" s="44">
        <f t="shared" si="12"/>
        <v>1341</v>
      </c>
      <c r="F34" s="44">
        <f t="shared" si="12"/>
        <v>10857</v>
      </c>
      <c r="G34" s="44">
        <f t="shared" si="12"/>
        <v>-3972</v>
      </c>
      <c r="H34" s="44">
        <f t="shared" si="12"/>
        <v>2906</v>
      </c>
      <c r="I34" s="44">
        <f t="shared" si="12"/>
        <v>1051</v>
      </c>
      <c r="J34" s="44">
        <f t="shared" si="12"/>
        <v>-7488</v>
      </c>
      <c r="K34" s="44">
        <f t="shared" si="12"/>
        <v>106</v>
      </c>
      <c r="L34" s="44">
        <f t="shared" si="12"/>
        <v>749</v>
      </c>
      <c r="M34" s="44">
        <f t="shared" si="12"/>
        <v>438</v>
      </c>
      <c r="N34" s="44">
        <f t="shared" si="12"/>
        <v>1757</v>
      </c>
      <c r="O34" s="45">
        <f t="shared" si="12"/>
        <v>477</v>
      </c>
      <c r="P34" s="60">
        <f t="shared" ref="P34:P40" si="13">AVERAGE(B34:O34)</f>
        <v>1613.1428571428571</v>
      </c>
    </row>
    <row r="35" spans="1:16" x14ac:dyDescent="0.25">
      <c r="A35" s="19" t="s">
        <v>31</v>
      </c>
      <c r="B35" s="44">
        <f>ROUND(B17-B8,0)</f>
        <v>138</v>
      </c>
      <c r="C35" s="44">
        <f t="shared" si="12"/>
        <v>1408</v>
      </c>
      <c r="D35" s="44">
        <f t="shared" si="12"/>
        <v>-907</v>
      </c>
      <c r="E35" s="44">
        <f t="shared" si="12"/>
        <v>-296</v>
      </c>
      <c r="F35" s="44">
        <f t="shared" si="12"/>
        <v>-1227</v>
      </c>
      <c r="G35" s="44">
        <f t="shared" si="12"/>
        <v>829</v>
      </c>
      <c r="H35" s="44">
        <f t="shared" si="12"/>
        <v>1272</v>
      </c>
      <c r="I35" s="44">
        <f t="shared" si="12"/>
        <v>828</v>
      </c>
      <c r="J35" s="44">
        <f t="shared" si="12"/>
        <v>1438</v>
      </c>
      <c r="K35" s="44">
        <f t="shared" si="12"/>
        <v>-670</v>
      </c>
      <c r="L35" s="44">
        <f t="shared" si="12"/>
        <v>1257</v>
      </c>
      <c r="M35" s="44">
        <f t="shared" si="12"/>
        <v>-101</v>
      </c>
      <c r="N35" s="44">
        <f t="shared" si="12"/>
        <v>751</v>
      </c>
      <c r="O35" s="45">
        <f t="shared" si="12"/>
        <v>-173</v>
      </c>
      <c r="P35" s="60">
        <f t="shared" si="13"/>
        <v>324.78571428571428</v>
      </c>
    </row>
    <row r="36" spans="1:16" x14ac:dyDescent="0.25">
      <c r="A36" s="19" t="s">
        <v>32</v>
      </c>
      <c r="B36" s="46">
        <f>ROUND(B18-B9,0)</f>
        <v>0</v>
      </c>
      <c r="C36" s="46">
        <f t="shared" si="12"/>
        <v>0</v>
      </c>
      <c r="D36" s="46">
        <f t="shared" si="12"/>
        <v>-40</v>
      </c>
      <c r="E36" s="46">
        <f t="shared" si="12"/>
        <v>0</v>
      </c>
      <c r="F36" s="46">
        <f t="shared" si="12"/>
        <v>-285</v>
      </c>
      <c r="G36" s="46">
        <f t="shared" si="12"/>
        <v>-13</v>
      </c>
      <c r="H36" s="46">
        <f t="shared" si="12"/>
        <v>10</v>
      </c>
      <c r="I36" s="46">
        <f t="shared" si="12"/>
        <v>-18</v>
      </c>
      <c r="J36" s="46">
        <f t="shared" si="12"/>
        <v>-27</v>
      </c>
      <c r="K36" s="46">
        <f t="shared" si="12"/>
        <v>-4</v>
      </c>
      <c r="L36" s="46">
        <f t="shared" si="12"/>
        <v>0</v>
      </c>
      <c r="M36" s="46">
        <f t="shared" si="12"/>
        <v>-123</v>
      </c>
      <c r="N36" s="46">
        <f t="shared" si="12"/>
        <v>44</v>
      </c>
      <c r="O36" s="47">
        <f t="shared" si="12"/>
        <v>0</v>
      </c>
      <c r="P36" s="61">
        <f t="shared" si="13"/>
        <v>-32.571428571428569</v>
      </c>
    </row>
    <row r="37" spans="1:16" x14ac:dyDescent="0.25">
      <c r="A37" s="23" t="s">
        <v>16</v>
      </c>
      <c r="B37" s="49">
        <f>ROUND(B19-B10,2)</f>
        <v>0</v>
      </c>
      <c r="C37" s="49">
        <f t="shared" ref="C37:O37" si="14">ROUND(C19-C10,2)</f>
        <v>0</v>
      </c>
      <c r="D37" s="49">
        <f t="shared" si="14"/>
        <v>-26.08</v>
      </c>
      <c r="E37" s="49">
        <f t="shared" si="14"/>
        <v>0</v>
      </c>
      <c r="F37" s="49">
        <f t="shared" si="14"/>
        <v>-6</v>
      </c>
      <c r="G37" s="49">
        <f t="shared" si="14"/>
        <v>5.68</v>
      </c>
      <c r="H37" s="49">
        <f t="shared" si="14"/>
        <v>1.54</v>
      </c>
      <c r="I37" s="49">
        <f t="shared" si="14"/>
        <v>0</v>
      </c>
      <c r="J37" s="49">
        <f t="shared" si="14"/>
        <v>26.63</v>
      </c>
      <c r="K37" s="49">
        <f t="shared" si="14"/>
        <v>6.14</v>
      </c>
      <c r="L37" s="49">
        <f t="shared" si="14"/>
        <v>0</v>
      </c>
      <c r="M37" s="49">
        <f t="shared" si="14"/>
        <v>2.21</v>
      </c>
      <c r="N37" s="49">
        <f t="shared" si="14"/>
        <v>0</v>
      </c>
      <c r="O37" s="50">
        <f t="shared" si="14"/>
        <v>3.43</v>
      </c>
      <c r="P37" s="48">
        <f t="shared" si="13"/>
        <v>0.96785714285714275</v>
      </c>
    </row>
    <row r="38" spans="1:16" x14ac:dyDescent="0.25">
      <c r="A38" s="19" t="s">
        <v>17</v>
      </c>
      <c r="B38" s="46">
        <f t="shared" ref="B38:O38" si="15">ROUND(B20-B11,0)</f>
        <v>3580</v>
      </c>
      <c r="C38" s="46">
        <f t="shared" si="15"/>
        <v>4127</v>
      </c>
      <c r="D38" s="46">
        <f t="shared" si="15"/>
        <v>1466</v>
      </c>
      <c r="E38" s="46">
        <f t="shared" si="15"/>
        <v>2848</v>
      </c>
      <c r="F38" s="46">
        <f t="shared" si="15"/>
        <v>4200</v>
      </c>
      <c r="G38" s="46">
        <f t="shared" si="15"/>
        <v>2317</v>
      </c>
      <c r="H38" s="46">
        <f t="shared" si="15"/>
        <v>7630</v>
      </c>
      <c r="I38" s="46">
        <f t="shared" si="15"/>
        <v>3630</v>
      </c>
      <c r="J38" s="46">
        <f t="shared" si="15"/>
        <v>4489</v>
      </c>
      <c r="K38" s="46">
        <f t="shared" si="15"/>
        <v>4040</v>
      </c>
      <c r="L38" s="46">
        <f t="shared" si="15"/>
        <v>3407</v>
      </c>
      <c r="M38" s="46">
        <f t="shared" si="15"/>
        <v>3381</v>
      </c>
      <c r="N38" s="46">
        <f t="shared" si="15"/>
        <v>3331</v>
      </c>
      <c r="O38" s="47">
        <f t="shared" si="15"/>
        <v>4910</v>
      </c>
      <c r="P38" s="62">
        <f t="shared" si="13"/>
        <v>3811.1428571428573</v>
      </c>
    </row>
    <row r="39" spans="1:16" x14ac:dyDescent="0.25">
      <c r="A39" s="23" t="s">
        <v>18</v>
      </c>
      <c r="B39" s="49">
        <f t="shared" ref="B39:O39" si="16">ROUND(B21-B12,2)</f>
        <v>1.57</v>
      </c>
      <c r="C39" s="49">
        <f t="shared" si="16"/>
        <v>-3.9</v>
      </c>
      <c r="D39" s="49">
        <f t="shared" si="16"/>
        <v>9.36</v>
      </c>
      <c r="E39" s="49">
        <f t="shared" si="16"/>
        <v>8</v>
      </c>
      <c r="F39" s="49">
        <f t="shared" si="16"/>
        <v>5.5</v>
      </c>
      <c r="G39" s="49">
        <f t="shared" si="16"/>
        <v>0</v>
      </c>
      <c r="H39" s="49">
        <f t="shared" si="16"/>
        <v>0</v>
      </c>
      <c r="I39" s="49">
        <f t="shared" si="16"/>
        <v>0.28000000000000003</v>
      </c>
      <c r="J39" s="49">
        <f t="shared" si="16"/>
        <v>-2.5</v>
      </c>
      <c r="K39" s="49">
        <f t="shared" si="16"/>
        <v>8.75</v>
      </c>
      <c r="L39" s="49">
        <f t="shared" si="16"/>
        <v>-1.89</v>
      </c>
      <c r="M39" s="49">
        <f t="shared" si="16"/>
        <v>4.82</v>
      </c>
      <c r="N39" s="49">
        <f t="shared" si="16"/>
        <v>0</v>
      </c>
      <c r="O39" s="50">
        <f t="shared" si="16"/>
        <v>2.69</v>
      </c>
      <c r="P39" s="48">
        <f t="shared" si="13"/>
        <v>2.3342857142857141</v>
      </c>
    </row>
    <row r="40" spans="1:16" ht="15.75" thickBot="1" x14ac:dyDescent="0.3">
      <c r="A40" s="30" t="s">
        <v>19</v>
      </c>
      <c r="B40" s="66">
        <f t="shared" ref="B40:O40" si="17">ROUND(B22-B13,0)</f>
        <v>1628</v>
      </c>
      <c r="C40" s="66">
        <f t="shared" si="17"/>
        <v>1219</v>
      </c>
      <c r="D40" s="66">
        <f t="shared" si="17"/>
        <v>1732</v>
      </c>
      <c r="E40" s="66">
        <f t="shared" si="17"/>
        <v>4270</v>
      </c>
      <c r="F40" s="66">
        <f t="shared" si="17"/>
        <v>5200</v>
      </c>
      <c r="G40" s="66">
        <f t="shared" si="17"/>
        <v>2162</v>
      </c>
      <c r="H40" s="66">
        <f t="shared" si="17"/>
        <v>3750</v>
      </c>
      <c r="I40" s="66">
        <f t="shared" si="17"/>
        <v>2126</v>
      </c>
      <c r="J40" s="66">
        <f t="shared" si="17"/>
        <v>2678</v>
      </c>
      <c r="K40" s="66">
        <f t="shared" si="17"/>
        <v>2500</v>
      </c>
      <c r="L40" s="66">
        <f t="shared" si="17"/>
        <v>1928</v>
      </c>
      <c r="M40" s="66">
        <f t="shared" si="17"/>
        <v>2179</v>
      </c>
      <c r="N40" s="66">
        <f t="shared" si="17"/>
        <v>2164</v>
      </c>
      <c r="O40" s="67">
        <f t="shared" si="17"/>
        <v>1560</v>
      </c>
      <c r="P40" s="63">
        <f t="shared" si="13"/>
        <v>2506.8571428571427</v>
      </c>
    </row>
    <row r="41" spans="1:16" ht="19.5" thickBot="1" x14ac:dyDescent="0.3">
      <c r="A41" s="71" t="str">
        <f>'Tabulka č. 1'!A41:P41</f>
        <v>Meziroční změny 2021 oproti 2020 - absolutně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8"/>
    </row>
    <row r="42" spans="1:16" x14ac:dyDescent="0.25">
      <c r="A42" s="15" t="s">
        <v>29</v>
      </c>
      <c r="B42" s="42">
        <f>ROUND(B24-B15,0)</f>
        <v>16583</v>
      </c>
      <c r="C42" s="42">
        <f t="shared" ref="C42:O45" si="18">ROUND(C24-C15,0)</f>
        <v>1207</v>
      </c>
      <c r="D42" s="42">
        <f t="shared" si="18"/>
        <v>-9282</v>
      </c>
      <c r="E42" s="42">
        <f t="shared" si="18"/>
        <v>2139</v>
      </c>
      <c r="F42" s="42">
        <f t="shared" si="18"/>
        <v>2720</v>
      </c>
      <c r="G42" s="42">
        <f t="shared" si="18"/>
        <v>1823</v>
      </c>
      <c r="H42" s="42">
        <f t="shared" si="18"/>
        <v>2586</v>
      </c>
      <c r="I42" s="42">
        <f t="shared" si="18"/>
        <v>1835</v>
      </c>
      <c r="J42" s="42">
        <f t="shared" si="18"/>
        <v>1971</v>
      </c>
      <c r="K42" s="42">
        <f t="shared" si="18"/>
        <v>1164</v>
      </c>
      <c r="L42" s="42">
        <f t="shared" si="18"/>
        <v>742</v>
      </c>
      <c r="M42" s="42">
        <f t="shared" si="18"/>
        <v>1227</v>
      </c>
      <c r="N42" s="42">
        <f t="shared" si="18"/>
        <v>2222</v>
      </c>
      <c r="O42" s="43">
        <f t="shared" si="18"/>
        <v>1519</v>
      </c>
      <c r="P42" s="59">
        <f>AVERAGE(B42:O42)</f>
        <v>2032.5714285714287</v>
      </c>
    </row>
    <row r="43" spans="1:16" x14ac:dyDescent="0.25">
      <c r="A43" s="19" t="s">
        <v>30</v>
      </c>
      <c r="B43" s="44">
        <f>ROUND(B25-B16,0)</f>
        <v>16047</v>
      </c>
      <c r="C43" s="44">
        <f t="shared" si="18"/>
        <v>896</v>
      </c>
      <c r="D43" s="44">
        <f t="shared" si="18"/>
        <v>-9510</v>
      </c>
      <c r="E43" s="44">
        <f t="shared" si="18"/>
        <v>1759</v>
      </c>
      <c r="F43" s="44">
        <f t="shared" si="18"/>
        <v>2080</v>
      </c>
      <c r="G43" s="44">
        <f t="shared" si="18"/>
        <v>1530</v>
      </c>
      <c r="H43" s="44">
        <f t="shared" si="18"/>
        <v>2641</v>
      </c>
      <c r="I43" s="44">
        <f t="shared" si="18"/>
        <v>1485</v>
      </c>
      <c r="J43" s="44">
        <f t="shared" si="18"/>
        <v>922</v>
      </c>
      <c r="K43" s="44">
        <f t="shared" si="18"/>
        <v>768</v>
      </c>
      <c r="L43" s="44">
        <f t="shared" si="18"/>
        <v>480</v>
      </c>
      <c r="M43" s="44">
        <f t="shared" si="18"/>
        <v>858</v>
      </c>
      <c r="N43" s="44">
        <f t="shared" si="18"/>
        <v>1672</v>
      </c>
      <c r="O43" s="45">
        <f t="shared" si="18"/>
        <v>1113</v>
      </c>
      <c r="P43" s="60">
        <f t="shared" ref="P43:P49" si="19">AVERAGE(B43:O43)</f>
        <v>1624.3571428571429</v>
      </c>
    </row>
    <row r="44" spans="1:16" x14ac:dyDescent="0.25">
      <c r="A44" s="19" t="s">
        <v>31</v>
      </c>
      <c r="B44" s="44">
        <f>ROUND(B26-B17,0)</f>
        <v>536</v>
      </c>
      <c r="C44" s="44">
        <f t="shared" si="18"/>
        <v>311</v>
      </c>
      <c r="D44" s="44">
        <f t="shared" si="18"/>
        <v>228</v>
      </c>
      <c r="E44" s="44">
        <f t="shared" si="18"/>
        <v>380</v>
      </c>
      <c r="F44" s="44">
        <f t="shared" si="18"/>
        <v>640</v>
      </c>
      <c r="G44" s="44">
        <f t="shared" si="18"/>
        <v>293</v>
      </c>
      <c r="H44" s="44">
        <f t="shared" si="18"/>
        <v>-55</v>
      </c>
      <c r="I44" s="44">
        <f t="shared" si="18"/>
        <v>350</v>
      </c>
      <c r="J44" s="44">
        <f t="shared" si="18"/>
        <v>1049</v>
      </c>
      <c r="K44" s="44">
        <f t="shared" si="18"/>
        <v>396</v>
      </c>
      <c r="L44" s="44">
        <f t="shared" si="18"/>
        <v>262</v>
      </c>
      <c r="M44" s="44">
        <f t="shared" si="18"/>
        <v>370</v>
      </c>
      <c r="N44" s="44">
        <f t="shared" si="18"/>
        <v>550</v>
      </c>
      <c r="O44" s="45">
        <f t="shared" si="18"/>
        <v>406</v>
      </c>
      <c r="P44" s="60">
        <f t="shared" si="19"/>
        <v>408.28571428571428</v>
      </c>
    </row>
    <row r="45" spans="1:16" x14ac:dyDescent="0.25">
      <c r="A45" s="19" t="s">
        <v>32</v>
      </c>
      <c r="B45" s="46">
        <f>ROUND(B27-B18,0)</f>
        <v>40</v>
      </c>
      <c r="C45" s="46">
        <f t="shared" si="18"/>
        <v>0</v>
      </c>
      <c r="D45" s="46">
        <f t="shared" si="18"/>
        <v>69</v>
      </c>
      <c r="E45" s="46">
        <f t="shared" si="18"/>
        <v>52</v>
      </c>
      <c r="F45" s="46">
        <f t="shared" si="18"/>
        <v>154</v>
      </c>
      <c r="G45" s="46">
        <f t="shared" si="18"/>
        <v>88</v>
      </c>
      <c r="H45" s="46">
        <f t="shared" si="18"/>
        <v>40</v>
      </c>
      <c r="I45" s="46">
        <f t="shared" si="18"/>
        <v>50</v>
      </c>
      <c r="J45" s="46">
        <f t="shared" si="18"/>
        <v>69</v>
      </c>
      <c r="K45" s="46">
        <f t="shared" si="18"/>
        <v>37</v>
      </c>
      <c r="L45" s="46">
        <f t="shared" si="18"/>
        <v>0</v>
      </c>
      <c r="M45" s="46">
        <f t="shared" si="18"/>
        <v>29</v>
      </c>
      <c r="N45" s="46">
        <f t="shared" si="18"/>
        <v>35</v>
      </c>
      <c r="O45" s="47">
        <f t="shared" si="18"/>
        <v>80</v>
      </c>
      <c r="P45" s="61">
        <f t="shared" si="19"/>
        <v>53.071428571428569</v>
      </c>
    </row>
    <row r="46" spans="1:16" x14ac:dyDescent="0.25">
      <c r="A46" s="23" t="s">
        <v>16</v>
      </c>
      <c r="B46" s="49">
        <f>ROUND(B28-B19,2)</f>
        <v>-16.27</v>
      </c>
      <c r="C46" s="49">
        <f t="shared" ref="C46:O46" si="20">ROUND(C28-C19,2)</f>
        <v>0.25</v>
      </c>
      <c r="D46" s="49">
        <f t="shared" si="20"/>
        <v>20.8</v>
      </c>
      <c r="E46" s="49">
        <f t="shared" si="20"/>
        <v>0</v>
      </c>
      <c r="F46" s="49">
        <f t="shared" si="20"/>
        <v>0</v>
      </c>
      <c r="G46" s="49">
        <f t="shared" si="20"/>
        <v>0</v>
      </c>
      <c r="H46" s="49">
        <f t="shared" si="20"/>
        <v>-1.1499999999999999</v>
      </c>
      <c r="I46" s="49">
        <f t="shared" si="20"/>
        <v>0</v>
      </c>
      <c r="J46" s="49">
        <f t="shared" si="20"/>
        <v>0</v>
      </c>
      <c r="K46" s="49">
        <f t="shared" si="20"/>
        <v>-1.35</v>
      </c>
      <c r="L46" s="49">
        <f t="shared" si="20"/>
        <v>0</v>
      </c>
      <c r="M46" s="49">
        <f t="shared" si="20"/>
        <v>0</v>
      </c>
      <c r="N46" s="49">
        <f t="shared" si="20"/>
        <v>0</v>
      </c>
      <c r="O46" s="50">
        <f t="shared" si="20"/>
        <v>0</v>
      </c>
      <c r="P46" s="48">
        <f t="shared" si="19"/>
        <v>0.16285714285714295</v>
      </c>
    </row>
    <row r="47" spans="1:16" x14ac:dyDescent="0.25">
      <c r="A47" s="19" t="s">
        <v>17</v>
      </c>
      <c r="B47" s="46">
        <f t="shared" ref="B47:O47" si="21">ROUND(B29-B20,0)</f>
        <v>3550</v>
      </c>
      <c r="C47" s="46">
        <f t="shared" si="21"/>
        <v>3602</v>
      </c>
      <c r="D47" s="46">
        <f t="shared" si="21"/>
        <v>3160</v>
      </c>
      <c r="E47" s="46">
        <f t="shared" si="21"/>
        <v>3735</v>
      </c>
      <c r="F47" s="46">
        <f t="shared" si="21"/>
        <v>2600</v>
      </c>
      <c r="G47" s="46">
        <f t="shared" si="21"/>
        <v>2931</v>
      </c>
      <c r="H47" s="46">
        <f t="shared" si="21"/>
        <v>2800</v>
      </c>
      <c r="I47" s="46">
        <f t="shared" si="21"/>
        <v>5129</v>
      </c>
      <c r="J47" s="46">
        <f t="shared" si="21"/>
        <v>3874</v>
      </c>
      <c r="K47" s="46">
        <f t="shared" si="21"/>
        <v>3462</v>
      </c>
      <c r="L47" s="46">
        <f t="shared" si="21"/>
        <v>2183</v>
      </c>
      <c r="M47" s="46">
        <f t="shared" si="21"/>
        <v>3685</v>
      </c>
      <c r="N47" s="46">
        <f t="shared" si="21"/>
        <v>3169</v>
      </c>
      <c r="O47" s="47">
        <f t="shared" si="21"/>
        <v>3500</v>
      </c>
      <c r="P47" s="62">
        <f t="shared" si="19"/>
        <v>3384.2857142857142</v>
      </c>
    </row>
    <row r="48" spans="1:16" x14ac:dyDescent="0.25">
      <c r="A48" s="23" t="s">
        <v>18</v>
      </c>
      <c r="B48" s="49">
        <f t="shared" ref="B48:O48" si="22">ROUND(B30-B21,2)</f>
        <v>0</v>
      </c>
      <c r="C48" s="49">
        <f t="shared" si="22"/>
        <v>0.5</v>
      </c>
      <c r="D48" s="49">
        <f t="shared" si="22"/>
        <v>0</v>
      </c>
      <c r="E48" s="49">
        <f t="shared" si="22"/>
        <v>0</v>
      </c>
      <c r="F48" s="49">
        <f t="shared" si="22"/>
        <v>0.5</v>
      </c>
      <c r="G48" s="49">
        <f t="shared" si="22"/>
        <v>0</v>
      </c>
      <c r="H48" s="49">
        <f t="shared" si="22"/>
        <v>1.77</v>
      </c>
      <c r="I48" s="49">
        <f t="shared" si="22"/>
        <v>1.4</v>
      </c>
      <c r="J48" s="49">
        <f t="shared" si="22"/>
        <v>0</v>
      </c>
      <c r="K48" s="49">
        <f t="shared" si="22"/>
        <v>-0.84</v>
      </c>
      <c r="L48" s="49">
        <f t="shared" si="22"/>
        <v>0</v>
      </c>
      <c r="M48" s="49">
        <f t="shared" si="22"/>
        <v>0</v>
      </c>
      <c r="N48" s="49">
        <f t="shared" si="22"/>
        <v>0</v>
      </c>
      <c r="O48" s="50">
        <f t="shared" si="22"/>
        <v>0</v>
      </c>
      <c r="P48" s="48">
        <f t="shared" si="19"/>
        <v>0.23785714285714285</v>
      </c>
    </row>
    <row r="49" spans="1:16" ht="15.75" thickBot="1" x14ac:dyDescent="0.3">
      <c r="A49" s="30" t="s">
        <v>19</v>
      </c>
      <c r="B49" s="66">
        <f t="shared" ref="B49:O49" si="23">ROUND(B31-B22,0)</f>
        <v>1242</v>
      </c>
      <c r="C49" s="66">
        <f t="shared" si="23"/>
        <v>1143</v>
      </c>
      <c r="D49" s="66">
        <f t="shared" si="23"/>
        <v>859</v>
      </c>
      <c r="E49" s="66">
        <f t="shared" si="23"/>
        <v>1265</v>
      </c>
      <c r="F49" s="66">
        <f t="shared" si="23"/>
        <v>1700</v>
      </c>
      <c r="G49" s="66">
        <f t="shared" si="23"/>
        <v>764</v>
      </c>
      <c r="H49" s="66">
        <f t="shared" si="23"/>
        <v>890</v>
      </c>
      <c r="I49" s="66">
        <f t="shared" si="23"/>
        <v>1931</v>
      </c>
      <c r="J49" s="66">
        <f t="shared" si="23"/>
        <v>2902</v>
      </c>
      <c r="K49" s="66">
        <f t="shared" si="23"/>
        <v>941</v>
      </c>
      <c r="L49" s="66">
        <f t="shared" si="23"/>
        <v>650</v>
      </c>
      <c r="M49" s="66">
        <f t="shared" si="23"/>
        <v>1232</v>
      </c>
      <c r="N49" s="66">
        <f t="shared" si="23"/>
        <v>1585</v>
      </c>
      <c r="O49" s="67">
        <f t="shared" si="23"/>
        <v>1000</v>
      </c>
      <c r="P49" s="63">
        <f t="shared" si="19"/>
        <v>1293.1428571428571</v>
      </c>
    </row>
    <row r="50" spans="1:16" ht="19.5" thickBot="1" x14ac:dyDescent="0.3">
      <c r="A50" s="71" t="str">
        <f>'Tabulka č. 1'!A50:P50</f>
        <v>Meziroční změny 2020 oproti 2019 - v %</v>
      </c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8"/>
    </row>
    <row r="51" spans="1:16" x14ac:dyDescent="0.25">
      <c r="A51" s="15" t="s">
        <v>29</v>
      </c>
      <c r="B51" s="55">
        <f>ROUND(100*(B15-B6)/B6,2)</f>
        <v>6.23</v>
      </c>
      <c r="C51" s="55">
        <f t="shared" ref="C51:O51" si="24">ROUND(100*(C15-C6)/C6,2)</f>
        <v>15.06</v>
      </c>
      <c r="D51" s="55">
        <f t="shared" si="24"/>
        <v>71.510000000000005</v>
      </c>
      <c r="E51" s="55">
        <f t="shared" si="24"/>
        <v>4.33</v>
      </c>
      <c r="F51" s="55">
        <f t="shared" si="24"/>
        <v>27.87</v>
      </c>
      <c r="G51" s="55">
        <f t="shared" si="24"/>
        <v>-11.44</v>
      </c>
      <c r="H51" s="55">
        <f t="shared" si="24"/>
        <v>18.260000000000002</v>
      </c>
      <c r="I51" s="55">
        <f t="shared" si="24"/>
        <v>10.48</v>
      </c>
      <c r="J51" s="55">
        <f t="shared" si="24"/>
        <v>-26.96</v>
      </c>
      <c r="K51" s="55">
        <f t="shared" si="24"/>
        <v>-4.22</v>
      </c>
      <c r="L51" s="55">
        <f t="shared" si="24"/>
        <v>13.37</v>
      </c>
      <c r="M51" s="55">
        <f t="shared" si="24"/>
        <v>2.34</v>
      </c>
      <c r="N51" s="55">
        <f t="shared" si="24"/>
        <v>10.85</v>
      </c>
      <c r="O51" s="56">
        <f t="shared" si="24"/>
        <v>1.46</v>
      </c>
      <c r="P51" s="51">
        <f t="shared" ref="P51:P58" si="25">AVERAGE(B51:O51)</f>
        <v>9.9385714285714304</v>
      </c>
    </row>
    <row r="52" spans="1:16" x14ac:dyDescent="0.25">
      <c r="A52" s="19" t="s">
        <v>30</v>
      </c>
      <c r="B52" s="49">
        <f t="shared" ref="B52:O58" si="26">ROUND(100*(B16-B7)/B7,2)</f>
        <v>9.99</v>
      </c>
      <c r="C52" s="49">
        <f t="shared" si="26"/>
        <v>11.49</v>
      </c>
      <c r="D52" s="49">
        <f t="shared" si="26"/>
        <v>134.94999999999999</v>
      </c>
      <c r="E52" s="49">
        <f t="shared" si="26"/>
        <v>8.26</v>
      </c>
      <c r="F52" s="49">
        <f t="shared" si="26"/>
        <v>57.93</v>
      </c>
      <c r="G52" s="49">
        <f t="shared" si="26"/>
        <v>-18.940000000000001</v>
      </c>
      <c r="H52" s="49">
        <f t="shared" si="26"/>
        <v>17.13</v>
      </c>
      <c r="I52" s="49">
        <f t="shared" si="26"/>
        <v>11</v>
      </c>
      <c r="J52" s="49">
        <f t="shared" si="26"/>
        <v>-46.21</v>
      </c>
      <c r="K52" s="49">
        <f t="shared" si="26"/>
        <v>1.58</v>
      </c>
      <c r="L52" s="49">
        <f t="shared" si="26"/>
        <v>10.02</v>
      </c>
      <c r="M52" s="49">
        <f t="shared" si="26"/>
        <v>5.38</v>
      </c>
      <c r="N52" s="49">
        <f t="shared" si="26"/>
        <v>10.51</v>
      </c>
      <c r="O52" s="50">
        <f t="shared" si="26"/>
        <v>4</v>
      </c>
      <c r="P52" s="52">
        <f t="shared" si="25"/>
        <v>15.50642857142857</v>
      </c>
    </row>
    <row r="53" spans="1:16" x14ac:dyDescent="0.25">
      <c r="A53" s="19" t="s">
        <v>31</v>
      </c>
      <c r="B53" s="49">
        <f t="shared" si="26"/>
        <v>1.38</v>
      </c>
      <c r="C53" s="49">
        <f t="shared" si="26"/>
        <v>19.89</v>
      </c>
      <c r="D53" s="49">
        <f t="shared" si="26"/>
        <v>-13.73</v>
      </c>
      <c r="E53" s="49">
        <f t="shared" si="26"/>
        <v>-3.75</v>
      </c>
      <c r="F53" s="49">
        <f t="shared" si="26"/>
        <v>-7.76</v>
      </c>
      <c r="G53" s="49">
        <f t="shared" si="26"/>
        <v>12.77</v>
      </c>
      <c r="H53" s="49">
        <f t="shared" si="26"/>
        <v>21.48</v>
      </c>
      <c r="I53" s="49">
        <f t="shared" si="26"/>
        <v>9.89</v>
      </c>
      <c r="J53" s="49">
        <f t="shared" si="26"/>
        <v>23.05</v>
      </c>
      <c r="K53" s="49">
        <f t="shared" si="26"/>
        <v>-10.09</v>
      </c>
      <c r="L53" s="49">
        <f t="shared" si="26"/>
        <v>16.690000000000001</v>
      </c>
      <c r="M53" s="49">
        <f t="shared" si="26"/>
        <v>-1.61</v>
      </c>
      <c r="N53" s="49">
        <f t="shared" si="26"/>
        <v>11.73</v>
      </c>
      <c r="O53" s="50">
        <f t="shared" si="26"/>
        <v>-1.95</v>
      </c>
      <c r="P53" s="52">
        <f t="shared" si="25"/>
        <v>5.5707142857142857</v>
      </c>
    </row>
    <row r="54" spans="1:16" x14ac:dyDescent="0.25">
      <c r="A54" s="19" t="s">
        <v>32</v>
      </c>
      <c r="B54" s="49">
        <f t="shared" si="26"/>
        <v>0</v>
      </c>
      <c r="C54" s="49">
        <f t="shared" si="26"/>
        <v>0</v>
      </c>
      <c r="D54" s="49">
        <f t="shared" si="26"/>
        <v>-13.79</v>
      </c>
      <c r="E54" s="49">
        <f t="shared" si="26"/>
        <v>0</v>
      </c>
      <c r="F54" s="49">
        <f t="shared" si="26"/>
        <v>-63.33</v>
      </c>
      <c r="G54" s="49">
        <f t="shared" si="26"/>
        <v>-5.78</v>
      </c>
      <c r="H54" s="49">
        <f t="shared" si="26"/>
        <v>3.33</v>
      </c>
      <c r="I54" s="49">
        <f t="shared" si="26"/>
        <v>-6.65</v>
      </c>
      <c r="J54" s="49">
        <f t="shared" si="26"/>
        <v>-9.75</v>
      </c>
      <c r="K54" s="49">
        <f t="shared" si="26"/>
        <v>-1.77</v>
      </c>
      <c r="L54" s="49">
        <f t="shared" si="26"/>
        <v>0</v>
      </c>
      <c r="M54" s="49">
        <f t="shared" si="26"/>
        <v>-29.85</v>
      </c>
      <c r="N54" s="49">
        <f t="shared" si="26"/>
        <v>22.45</v>
      </c>
      <c r="O54" s="50">
        <f t="shared" si="26"/>
        <v>0</v>
      </c>
      <c r="P54" s="53">
        <f t="shared" si="25"/>
        <v>-7.51</v>
      </c>
    </row>
    <row r="55" spans="1:16" x14ac:dyDescent="0.25">
      <c r="A55" s="23" t="s">
        <v>16</v>
      </c>
      <c r="B55" s="49">
        <f t="shared" si="26"/>
        <v>0</v>
      </c>
      <c r="C55" s="49">
        <f t="shared" si="26"/>
        <v>0</v>
      </c>
      <c r="D55" s="49">
        <f t="shared" si="26"/>
        <v>-55.64</v>
      </c>
      <c r="E55" s="49">
        <f t="shared" si="26"/>
        <v>0</v>
      </c>
      <c r="F55" s="49">
        <f t="shared" si="26"/>
        <v>-28.57</v>
      </c>
      <c r="G55" s="49">
        <f t="shared" si="26"/>
        <v>32.81</v>
      </c>
      <c r="H55" s="49">
        <f t="shared" si="26"/>
        <v>7.33</v>
      </c>
      <c r="I55" s="49">
        <f t="shared" si="26"/>
        <v>0</v>
      </c>
      <c r="J55" s="49">
        <f t="shared" si="26"/>
        <v>111.85</v>
      </c>
      <c r="K55" s="49">
        <f t="shared" si="26"/>
        <v>10</v>
      </c>
      <c r="L55" s="49">
        <f t="shared" si="26"/>
        <v>0</v>
      </c>
      <c r="M55" s="49">
        <f t="shared" si="26"/>
        <v>4.4800000000000004</v>
      </c>
      <c r="N55" s="49">
        <f t="shared" si="26"/>
        <v>0</v>
      </c>
      <c r="O55" s="50">
        <f t="shared" si="26"/>
        <v>10</v>
      </c>
      <c r="P55" s="48">
        <f t="shared" si="25"/>
        <v>6.589999999999999</v>
      </c>
    </row>
    <row r="56" spans="1:16" x14ac:dyDescent="0.25">
      <c r="A56" s="19" t="s">
        <v>17</v>
      </c>
      <c r="B56" s="49">
        <f t="shared" si="26"/>
        <v>9.99</v>
      </c>
      <c r="C56" s="49">
        <f t="shared" si="26"/>
        <v>11.49</v>
      </c>
      <c r="D56" s="49">
        <f t="shared" si="26"/>
        <v>4.2300000000000004</v>
      </c>
      <c r="E56" s="49">
        <f t="shared" si="26"/>
        <v>8.26</v>
      </c>
      <c r="F56" s="49">
        <f t="shared" si="26"/>
        <v>12.8</v>
      </c>
      <c r="G56" s="49">
        <f t="shared" si="26"/>
        <v>7.66</v>
      </c>
      <c r="H56" s="49">
        <f t="shared" si="26"/>
        <v>25.72</v>
      </c>
      <c r="I56" s="49">
        <f t="shared" si="26"/>
        <v>11</v>
      </c>
      <c r="J56" s="49">
        <f t="shared" si="26"/>
        <v>13.96</v>
      </c>
      <c r="K56" s="49">
        <f t="shared" si="26"/>
        <v>11.73</v>
      </c>
      <c r="L56" s="49">
        <f t="shared" si="26"/>
        <v>10.02</v>
      </c>
      <c r="M56" s="49">
        <f t="shared" si="26"/>
        <v>10.1</v>
      </c>
      <c r="N56" s="49">
        <f t="shared" si="26"/>
        <v>10.51</v>
      </c>
      <c r="O56" s="50">
        <f t="shared" si="26"/>
        <v>14.4</v>
      </c>
      <c r="P56" s="48">
        <f t="shared" si="25"/>
        <v>11.562142857142856</v>
      </c>
    </row>
    <row r="57" spans="1:16" x14ac:dyDescent="0.25">
      <c r="A57" s="23" t="s">
        <v>18</v>
      </c>
      <c r="B57" s="49">
        <f t="shared" si="26"/>
        <v>5.98</v>
      </c>
      <c r="C57" s="49">
        <f t="shared" si="26"/>
        <v>-11.5</v>
      </c>
      <c r="D57" s="49">
        <f t="shared" si="26"/>
        <v>26.09</v>
      </c>
      <c r="E57" s="49">
        <f t="shared" si="26"/>
        <v>25</v>
      </c>
      <c r="F57" s="49">
        <f t="shared" si="26"/>
        <v>37.93</v>
      </c>
      <c r="G57" s="49">
        <f t="shared" si="26"/>
        <v>0</v>
      </c>
      <c r="H57" s="49">
        <f t="shared" si="26"/>
        <v>0</v>
      </c>
      <c r="I57" s="49">
        <f t="shared" si="26"/>
        <v>1.01</v>
      </c>
      <c r="J57" s="49">
        <f t="shared" si="26"/>
        <v>-7</v>
      </c>
      <c r="K57" s="49">
        <f t="shared" si="26"/>
        <v>26.32</v>
      </c>
      <c r="L57" s="49">
        <f t="shared" si="26"/>
        <v>-5.98</v>
      </c>
      <c r="M57" s="49">
        <f t="shared" si="26"/>
        <v>13.7</v>
      </c>
      <c r="N57" s="49">
        <f t="shared" si="26"/>
        <v>0</v>
      </c>
      <c r="O57" s="50">
        <f t="shared" si="26"/>
        <v>10.01</v>
      </c>
      <c r="P57" s="48">
        <f t="shared" si="25"/>
        <v>8.6828571428571433</v>
      </c>
    </row>
    <row r="58" spans="1:16" ht="15.75" thickBot="1" x14ac:dyDescent="0.3">
      <c r="A58" s="30" t="s">
        <v>19</v>
      </c>
      <c r="B58" s="57">
        <f t="shared" si="26"/>
        <v>7.44</v>
      </c>
      <c r="C58" s="57">
        <f t="shared" si="26"/>
        <v>6.1</v>
      </c>
      <c r="D58" s="57">
        <f t="shared" si="26"/>
        <v>8.77</v>
      </c>
      <c r="E58" s="57">
        <f t="shared" si="26"/>
        <v>20.309999999999999</v>
      </c>
      <c r="F58" s="57">
        <f t="shared" si="26"/>
        <v>27.23</v>
      </c>
      <c r="G58" s="57">
        <f t="shared" si="26"/>
        <v>12.77</v>
      </c>
      <c r="H58" s="57">
        <f t="shared" si="26"/>
        <v>21.48</v>
      </c>
      <c r="I58" s="57">
        <f t="shared" si="26"/>
        <v>11</v>
      </c>
      <c r="J58" s="57">
        <f t="shared" si="26"/>
        <v>14.43</v>
      </c>
      <c r="K58" s="57">
        <f t="shared" si="26"/>
        <v>13.58</v>
      </c>
      <c r="L58" s="57">
        <f t="shared" si="26"/>
        <v>9.7200000000000006</v>
      </c>
      <c r="M58" s="57">
        <f t="shared" si="26"/>
        <v>11.87</v>
      </c>
      <c r="N58" s="57">
        <f t="shared" si="26"/>
        <v>11.73</v>
      </c>
      <c r="O58" s="58">
        <f t="shared" si="26"/>
        <v>7.86</v>
      </c>
      <c r="P58" s="54">
        <f t="shared" si="25"/>
        <v>13.16357142857143</v>
      </c>
    </row>
    <row r="59" spans="1:16" ht="19.5" thickBot="1" x14ac:dyDescent="0.3">
      <c r="A59" s="71" t="str">
        <f>'Tabulka č. 1'!A59:P59</f>
        <v>Meziroční změny 2021 oproti 2020 - v %</v>
      </c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8"/>
    </row>
    <row r="60" spans="1:16" x14ac:dyDescent="0.25">
      <c r="A60" s="15" t="s">
        <v>29</v>
      </c>
      <c r="B60" s="55">
        <f>ROUND(100*(B24-B15)/B15,2)</f>
        <v>68.14</v>
      </c>
      <c r="C60" s="55">
        <f t="shared" ref="C60:O60" si="27">ROUND(100*(C24-C15)/C15,2)</f>
        <v>6.3</v>
      </c>
      <c r="D60" s="55">
        <f t="shared" si="27"/>
        <v>-34.979999999999997</v>
      </c>
      <c r="E60" s="55">
        <f t="shared" si="27"/>
        <v>8.49</v>
      </c>
      <c r="F60" s="55">
        <f t="shared" si="27"/>
        <v>6.16</v>
      </c>
      <c r="G60" s="55">
        <f t="shared" si="27"/>
        <v>7.49</v>
      </c>
      <c r="H60" s="55">
        <f t="shared" si="27"/>
        <v>9.56</v>
      </c>
      <c r="I60" s="55">
        <f t="shared" si="27"/>
        <v>9.26</v>
      </c>
      <c r="J60" s="55">
        <f t="shared" si="27"/>
        <v>12.02</v>
      </c>
      <c r="K60" s="55">
        <f t="shared" si="27"/>
        <v>9.08</v>
      </c>
      <c r="L60" s="55">
        <f t="shared" si="27"/>
        <v>4.3600000000000003</v>
      </c>
      <c r="M60" s="55">
        <f t="shared" si="27"/>
        <v>8.33</v>
      </c>
      <c r="N60" s="55">
        <f t="shared" si="27"/>
        <v>8.67</v>
      </c>
      <c r="O60" s="56">
        <f t="shared" si="27"/>
        <v>7.2</v>
      </c>
      <c r="P60" s="51">
        <f t="shared" ref="P60:P67" si="28">AVERAGE(B60:O60)</f>
        <v>9.29142857142857</v>
      </c>
    </row>
    <row r="61" spans="1:16" x14ac:dyDescent="0.25">
      <c r="A61" s="19" t="s">
        <v>30</v>
      </c>
      <c r="B61" s="49">
        <f t="shared" ref="B61:O67" si="29">ROUND(100*(B25-B16)/B16,2)</f>
        <v>113.04</v>
      </c>
      <c r="C61" s="49">
        <f t="shared" si="29"/>
        <v>8.4</v>
      </c>
      <c r="D61" s="49">
        <f t="shared" si="29"/>
        <v>-45.63</v>
      </c>
      <c r="E61" s="49">
        <f t="shared" si="29"/>
        <v>10</v>
      </c>
      <c r="F61" s="49">
        <f t="shared" si="29"/>
        <v>7.03</v>
      </c>
      <c r="G61" s="49">
        <f t="shared" si="29"/>
        <v>9</v>
      </c>
      <c r="H61" s="49">
        <f t="shared" si="29"/>
        <v>13.29</v>
      </c>
      <c r="I61" s="49">
        <f t="shared" si="29"/>
        <v>14</v>
      </c>
      <c r="J61" s="49">
        <f t="shared" si="29"/>
        <v>10.57</v>
      </c>
      <c r="K61" s="49">
        <f t="shared" si="29"/>
        <v>11.22</v>
      </c>
      <c r="L61" s="49">
        <f t="shared" si="29"/>
        <v>5.84</v>
      </c>
      <c r="M61" s="49">
        <f t="shared" si="29"/>
        <v>10</v>
      </c>
      <c r="N61" s="49">
        <f t="shared" si="29"/>
        <v>9.0500000000000007</v>
      </c>
      <c r="O61" s="50">
        <f t="shared" si="29"/>
        <v>8.9700000000000006</v>
      </c>
      <c r="P61" s="52">
        <f t="shared" si="28"/>
        <v>13.198571428571428</v>
      </c>
    </row>
    <row r="62" spans="1:16" x14ac:dyDescent="0.25">
      <c r="A62" s="19" t="s">
        <v>31</v>
      </c>
      <c r="B62" s="49">
        <f t="shared" si="29"/>
        <v>5.28</v>
      </c>
      <c r="C62" s="49">
        <f t="shared" si="29"/>
        <v>3.66</v>
      </c>
      <c r="D62" s="49">
        <f t="shared" si="29"/>
        <v>4</v>
      </c>
      <c r="E62" s="49">
        <f t="shared" si="29"/>
        <v>5</v>
      </c>
      <c r="F62" s="49">
        <f t="shared" si="29"/>
        <v>4.3899999999999997</v>
      </c>
      <c r="G62" s="49">
        <f t="shared" si="29"/>
        <v>4</v>
      </c>
      <c r="H62" s="49">
        <f t="shared" si="29"/>
        <v>-0.77</v>
      </c>
      <c r="I62" s="49">
        <f t="shared" si="29"/>
        <v>3.8</v>
      </c>
      <c r="J62" s="49">
        <f t="shared" si="29"/>
        <v>13.66</v>
      </c>
      <c r="K62" s="49">
        <f t="shared" si="29"/>
        <v>6.63</v>
      </c>
      <c r="L62" s="49">
        <f t="shared" si="29"/>
        <v>2.99</v>
      </c>
      <c r="M62" s="49">
        <f t="shared" si="29"/>
        <v>6</v>
      </c>
      <c r="N62" s="49">
        <f t="shared" si="29"/>
        <v>7.69</v>
      </c>
      <c r="O62" s="50">
        <f t="shared" si="29"/>
        <v>4.67</v>
      </c>
      <c r="P62" s="52">
        <f t="shared" si="28"/>
        <v>5.0714285714285721</v>
      </c>
    </row>
    <row r="63" spans="1:16" x14ac:dyDescent="0.25">
      <c r="A63" s="19" t="s">
        <v>32</v>
      </c>
      <c r="B63" s="49">
        <f t="shared" si="29"/>
        <v>13.11</v>
      </c>
      <c r="C63" s="49">
        <f t="shared" si="29"/>
        <v>0</v>
      </c>
      <c r="D63" s="49">
        <f t="shared" si="29"/>
        <v>27.6</v>
      </c>
      <c r="E63" s="49">
        <f t="shared" si="29"/>
        <v>38.520000000000003</v>
      </c>
      <c r="F63" s="49">
        <f t="shared" si="29"/>
        <v>93.33</v>
      </c>
      <c r="G63" s="49">
        <f t="shared" si="29"/>
        <v>41.51</v>
      </c>
      <c r="H63" s="49">
        <f t="shared" si="29"/>
        <v>12.9</v>
      </c>
      <c r="I63" s="49">
        <f t="shared" si="29"/>
        <v>20</v>
      </c>
      <c r="J63" s="49">
        <f t="shared" si="29"/>
        <v>27.6</v>
      </c>
      <c r="K63" s="49">
        <f t="shared" si="29"/>
        <v>16.670000000000002</v>
      </c>
      <c r="L63" s="49">
        <f t="shared" si="29"/>
        <v>0</v>
      </c>
      <c r="M63" s="49">
        <f t="shared" si="29"/>
        <v>10.029999999999999</v>
      </c>
      <c r="N63" s="49">
        <f t="shared" si="29"/>
        <v>14.58</v>
      </c>
      <c r="O63" s="50">
        <f t="shared" si="29"/>
        <v>27.59</v>
      </c>
      <c r="P63" s="53">
        <f t="shared" si="28"/>
        <v>24.531428571428567</v>
      </c>
    </row>
    <row r="64" spans="1:16" x14ac:dyDescent="0.25">
      <c r="A64" s="23" t="s">
        <v>16</v>
      </c>
      <c r="B64" s="49">
        <f t="shared" si="29"/>
        <v>-48.83</v>
      </c>
      <c r="C64" s="49">
        <f t="shared" si="29"/>
        <v>0.56000000000000005</v>
      </c>
      <c r="D64" s="49">
        <f t="shared" si="29"/>
        <v>100</v>
      </c>
      <c r="E64" s="49">
        <f t="shared" si="29"/>
        <v>0</v>
      </c>
      <c r="F64" s="49">
        <f t="shared" si="29"/>
        <v>0</v>
      </c>
      <c r="G64" s="49">
        <f t="shared" si="29"/>
        <v>0</v>
      </c>
      <c r="H64" s="49">
        <f t="shared" si="29"/>
        <v>-5.1100000000000003</v>
      </c>
      <c r="I64" s="49">
        <f t="shared" si="29"/>
        <v>0</v>
      </c>
      <c r="J64" s="49">
        <f t="shared" si="29"/>
        <v>0</v>
      </c>
      <c r="K64" s="49">
        <f t="shared" si="29"/>
        <v>-2</v>
      </c>
      <c r="L64" s="49">
        <f t="shared" si="29"/>
        <v>0</v>
      </c>
      <c r="M64" s="49">
        <f t="shared" si="29"/>
        <v>0</v>
      </c>
      <c r="N64" s="49">
        <f t="shared" si="29"/>
        <v>0</v>
      </c>
      <c r="O64" s="50">
        <f t="shared" si="29"/>
        <v>0</v>
      </c>
      <c r="P64" s="48">
        <f t="shared" si="28"/>
        <v>3.1871428571428573</v>
      </c>
    </row>
    <row r="65" spans="1:16" x14ac:dyDescent="0.25">
      <c r="A65" s="19" t="s">
        <v>17</v>
      </c>
      <c r="B65" s="49">
        <f t="shared" si="29"/>
        <v>9.01</v>
      </c>
      <c r="C65" s="49">
        <f t="shared" si="29"/>
        <v>9</v>
      </c>
      <c r="D65" s="49">
        <f t="shared" si="29"/>
        <v>8.75</v>
      </c>
      <c r="E65" s="49">
        <f t="shared" si="29"/>
        <v>10</v>
      </c>
      <c r="F65" s="49">
        <f t="shared" si="29"/>
        <v>7.03</v>
      </c>
      <c r="G65" s="49">
        <f t="shared" si="29"/>
        <v>9</v>
      </c>
      <c r="H65" s="49">
        <f t="shared" si="29"/>
        <v>7.51</v>
      </c>
      <c r="I65" s="49">
        <f t="shared" si="29"/>
        <v>14</v>
      </c>
      <c r="J65" s="49">
        <f t="shared" si="29"/>
        <v>10.57</v>
      </c>
      <c r="K65" s="49">
        <f t="shared" si="29"/>
        <v>9</v>
      </c>
      <c r="L65" s="49">
        <f t="shared" si="29"/>
        <v>5.84</v>
      </c>
      <c r="M65" s="49">
        <f t="shared" si="29"/>
        <v>10</v>
      </c>
      <c r="N65" s="49">
        <f t="shared" si="29"/>
        <v>9.0500000000000007</v>
      </c>
      <c r="O65" s="50">
        <f t="shared" si="29"/>
        <v>8.9700000000000006</v>
      </c>
      <c r="P65" s="48">
        <f t="shared" si="28"/>
        <v>9.1235714285714291</v>
      </c>
    </row>
    <row r="66" spans="1:16" x14ac:dyDescent="0.25">
      <c r="A66" s="23" t="s">
        <v>18</v>
      </c>
      <c r="B66" s="49">
        <f t="shared" si="29"/>
        <v>0</v>
      </c>
      <c r="C66" s="49">
        <f t="shared" si="29"/>
        <v>1.67</v>
      </c>
      <c r="D66" s="49">
        <f t="shared" si="29"/>
        <v>0</v>
      </c>
      <c r="E66" s="49">
        <f t="shared" si="29"/>
        <v>0</v>
      </c>
      <c r="F66" s="49">
        <f t="shared" si="29"/>
        <v>2.5</v>
      </c>
      <c r="G66" s="49">
        <f t="shared" si="29"/>
        <v>0</v>
      </c>
      <c r="H66" s="49">
        <f t="shared" si="29"/>
        <v>5</v>
      </c>
      <c r="I66" s="49">
        <f t="shared" si="29"/>
        <v>5.01</v>
      </c>
      <c r="J66" s="49">
        <f t="shared" si="29"/>
        <v>0</v>
      </c>
      <c r="K66" s="49">
        <f t="shared" si="29"/>
        <v>-2</v>
      </c>
      <c r="L66" s="49">
        <f t="shared" si="29"/>
        <v>0</v>
      </c>
      <c r="M66" s="49">
        <f t="shared" si="29"/>
        <v>0</v>
      </c>
      <c r="N66" s="49">
        <f t="shared" si="29"/>
        <v>0</v>
      </c>
      <c r="O66" s="50">
        <f t="shared" si="29"/>
        <v>0</v>
      </c>
      <c r="P66" s="48">
        <f t="shared" si="28"/>
        <v>0.87</v>
      </c>
    </row>
    <row r="67" spans="1:16" ht="15.75" thickBot="1" x14ac:dyDescent="0.3">
      <c r="A67" s="30" t="s">
        <v>19</v>
      </c>
      <c r="B67" s="57">
        <f t="shared" si="29"/>
        <v>5.28</v>
      </c>
      <c r="C67" s="57">
        <f t="shared" si="29"/>
        <v>5.39</v>
      </c>
      <c r="D67" s="57">
        <f t="shared" si="29"/>
        <v>4</v>
      </c>
      <c r="E67" s="57">
        <f t="shared" si="29"/>
        <v>5</v>
      </c>
      <c r="F67" s="57">
        <f t="shared" si="29"/>
        <v>7</v>
      </c>
      <c r="G67" s="57">
        <f t="shared" si="29"/>
        <v>4</v>
      </c>
      <c r="H67" s="57">
        <f t="shared" si="29"/>
        <v>4.2</v>
      </c>
      <c r="I67" s="57">
        <f t="shared" si="29"/>
        <v>9</v>
      </c>
      <c r="J67" s="57">
        <f t="shared" si="29"/>
        <v>13.66</v>
      </c>
      <c r="K67" s="57">
        <f t="shared" si="29"/>
        <v>4.5</v>
      </c>
      <c r="L67" s="57">
        <f t="shared" si="29"/>
        <v>2.99</v>
      </c>
      <c r="M67" s="57">
        <f t="shared" si="29"/>
        <v>6</v>
      </c>
      <c r="N67" s="57">
        <f t="shared" si="29"/>
        <v>7.69</v>
      </c>
      <c r="O67" s="58">
        <f t="shared" si="29"/>
        <v>4.67</v>
      </c>
      <c r="P67" s="54">
        <f t="shared" si="28"/>
        <v>5.9557142857142855</v>
      </c>
    </row>
  </sheetData>
  <mergeCells count="9">
    <mergeCell ref="A41:P41"/>
    <mergeCell ref="A50:P50"/>
    <mergeCell ref="A59:P59"/>
    <mergeCell ref="B1:O1"/>
    <mergeCell ref="B2:O2"/>
    <mergeCell ref="A5:P5"/>
    <mergeCell ref="A14:P14"/>
    <mergeCell ref="A23:P23"/>
    <mergeCell ref="A32:P3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7" orientation="portrait" r:id="rId1"/>
  <headerFooter>
    <oddHeader>&amp;RPříloha č. 12
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titul</vt:lpstr>
      <vt:lpstr>Graf č. 1</vt:lpstr>
      <vt:lpstr>Graf č. 2</vt:lpstr>
      <vt:lpstr>Graf č. 3</vt:lpstr>
      <vt:lpstr>Graf č. 4</vt:lpstr>
      <vt:lpstr>Tabulka č. 1</vt:lpstr>
      <vt:lpstr>Tabulka č. 2</vt:lpstr>
      <vt:lpstr>Tabulka č. 3</vt:lpstr>
      <vt:lpstr>Tabulka č. 4</vt:lpstr>
    </vt:vector>
  </TitlesOfParts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Cahová</dc:creator>
  <cp:lastModifiedBy>Šafránková Eva</cp:lastModifiedBy>
  <cp:lastPrinted>2015-02-17T11:54:15Z</cp:lastPrinted>
  <dcterms:created xsi:type="dcterms:W3CDTF">2013-07-15T08:35:23Z</dcterms:created>
  <dcterms:modified xsi:type="dcterms:W3CDTF">2021-07-19T07:41:00Z</dcterms:modified>
</cp:coreProperties>
</file>