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20\_KN_2020\"/>
    </mc:Choice>
  </mc:AlternateContent>
  <bookViews>
    <workbookView xWindow="120" yWindow="90" windowWidth="19020" windowHeight="11895"/>
  </bookViews>
  <sheets>
    <sheet name="titul" sheetId="19" r:id="rId1"/>
    <sheet name="Tabulka a graf č. 1" sheetId="47" r:id="rId2"/>
    <sheet name="Tabulka a graf č. 2" sheetId="45" r:id="rId3"/>
    <sheet name="Tabulka a graf č. 3" sheetId="44" r:id="rId4"/>
    <sheet name="Tabulka a graf č. 4" sheetId="42" r:id="rId5"/>
    <sheet name="Tabulka a graf č. 5" sheetId="43" r:id="rId6"/>
  </sheets>
  <definedNames>
    <definedName name="_xlnm._FilterDatabase" localSheetId="1" hidden="1">'Tabulka a graf č. 1'!$A$4:$P$4</definedName>
    <definedName name="_xlnm._FilterDatabase" localSheetId="2" hidden="1">'Tabulka a graf č. 2'!$A$4:$P$4</definedName>
    <definedName name="_xlnm._FilterDatabase" localSheetId="3" hidden="1">'Tabulka a graf č. 3'!$A$4:$P$4</definedName>
    <definedName name="_xlnm._FilterDatabase" localSheetId="4" hidden="1">'Tabulka a graf č. 4'!$A$4:$P$4</definedName>
    <definedName name="_xlnm._FilterDatabase" localSheetId="5" hidden="1">'Tabulka a graf č. 5'!$A$4:$P$4</definedName>
  </definedNames>
  <calcPr calcId="152511"/>
</workbook>
</file>

<file path=xl/calcChain.xml><?xml version="1.0" encoding="utf-8"?>
<calcChain xmlns="http://schemas.openxmlformats.org/spreadsheetml/2006/main">
  <c r="B1" i="43" l="1"/>
  <c r="B1" i="42"/>
  <c r="B1" i="44"/>
  <c r="B1" i="45"/>
  <c r="B14" i="47"/>
  <c r="B10" i="47"/>
  <c r="O32" i="47"/>
  <c r="N32" i="47"/>
  <c r="M32" i="47"/>
  <c r="L32" i="47"/>
  <c r="K32" i="47"/>
  <c r="J32" i="47"/>
  <c r="I32" i="47"/>
  <c r="H32" i="47"/>
  <c r="G32" i="47"/>
  <c r="F32" i="47"/>
  <c r="E32" i="47"/>
  <c r="D32" i="47"/>
  <c r="C32" i="47"/>
  <c r="P32" i="47" s="1"/>
  <c r="B32" i="47"/>
  <c r="O31" i="47"/>
  <c r="N31" i="47"/>
  <c r="M31" i="47"/>
  <c r="L31" i="47"/>
  <c r="K31" i="47"/>
  <c r="J31" i="47"/>
  <c r="I31" i="47"/>
  <c r="H31" i="47"/>
  <c r="G31" i="47"/>
  <c r="F31" i="47"/>
  <c r="E31" i="47"/>
  <c r="D31" i="47"/>
  <c r="C31" i="47"/>
  <c r="B31" i="47"/>
  <c r="A29" i="47"/>
  <c r="O28" i="47"/>
  <c r="N28" i="47"/>
  <c r="M28" i="47"/>
  <c r="L28" i="47"/>
  <c r="K28" i="47"/>
  <c r="J28" i="47"/>
  <c r="I28" i="47"/>
  <c r="H28" i="47"/>
  <c r="G28" i="47"/>
  <c r="F28" i="47"/>
  <c r="E28" i="47"/>
  <c r="D28" i="47"/>
  <c r="C28" i="47"/>
  <c r="B28" i="47"/>
  <c r="P28" i="47" s="1"/>
  <c r="O27" i="47"/>
  <c r="N27" i="47"/>
  <c r="M27" i="47"/>
  <c r="L27" i="47"/>
  <c r="K27" i="47"/>
  <c r="J27" i="47"/>
  <c r="I27" i="47"/>
  <c r="H27" i="47"/>
  <c r="G27" i="47"/>
  <c r="F27" i="47"/>
  <c r="E27" i="47"/>
  <c r="D27" i="47"/>
  <c r="C27" i="47"/>
  <c r="B27" i="47"/>
  <c r="A25" i="47"/>
  <c r="O24" i="47"/>
  <c r="N24" i="47"/>
  <c r="M24" i="47"/>
  <c r="L24" i="47"/>
  <c r="K24" i="47"/>
  <c r="J24" i="47"/>
  <c r="I24" i="47"/>
  <c r="H24" i="47"/>
  <c r="G24" i="47"/>
  <c r="F24" i="47"/>
  <c r="E24" i="47"/>
  <c r="D24" i="47"/>
  <c r="C24" i="47"/>
  <c r="P24" i="47" s="1"/>
  <c r="B24" i="47"/>
  <c r="O23" i="47"/>
  <c r="N23" i="47"/>
  <c r="M23" i="47"/>
  <c r="L23" i="47"/>
  <c r="K23" i="47"/>
  <c r="J23" i="47"/>
  <c r="I23" i="47"/>
  <c r="H23" i="47"/>
  <c r="G23" i="47"/>
  <c r="F23" i="47"/>
  <c r="E23" i="47"/>
  <c r="D23" i="47"/>
  <c r="C23" i="47"/>
  <c r="B23" i="47"/>
  <c r="A21" i="47"/>
  <c r="O20" i="47"/>
  <c r="N20" i="47"/>
  <c r="M20" i="47"/>
  <c r="L20" i="47"/>
  <c r="K20" i="47"/>
  <c r="J20" i="47"/>
  <c r="I20" i="47"/>
  <c r="H20" i="47"/>
  <c r="G20" i="47"/>
  <c r="F20" i="47"/>
  <c r="E20" i="47"/>
  <c r="D20" i="47"/>
  <c r="C20" i="47"/>
  <c r="B20" i="47"/>
  <c r="P20" i="47" s="1"/>
  <c r="O19" i="47"/>
  <c r="N19" i="47"/>
  <c r="M19" i="47"/>
  <c r="L19" i="47"/>
  <c r="K19" i="47"/>
  <c r="J19" i="47"/>
  <c r="I19" i="47"/>
  <c r="H19" i="47"/>
  <c r="G19" i="47"/>
  <c r="F19" i="47"/>
  <c r="E19" i="47"/>
  <c r="D19" i="47"/>
  <c r="C19" i="47"/>
  <c r="B19" i="47"/>
  <c r="A17" i="47"/>
  <c r="P16" i="47"/>
  <c r="P15" i="47"/>
  <c r="O14" i="47"/>
  <c r="N14" i="47"/>
  <c r="M14" i="47"/>
  <c r="L14" i="47"/>
  <c r="K14" i="47"/>
  <c r="J14" i="47"/>
  <c r="J30" i="47" s="1"/>
  <c r="I14" i="47"/>
  <c r="H14" i="47"/>
  <c r="G14" i="47"/>
  <c r="F14" i="47"/>
  <c r="F30" i="47" s="1"/>
  <c r="E14" i="47"/>
  <c r="D14" i="47"/>
  <c r="C14" i="47"/>
  <c r="B30" i="47"/>
  <c r="A13" i="47"/>
  <c r="P12" i="47"/>
  <c r="P11" i="47"/>
  <c r="O10" i="47"/>
  <c r="O26" i="47" s="1"/>
  <c r="N10" i="47"/>
  <c r="M10" i="47"/>
  <c r="L10" i="47"/>
  <c r="K10" i="47"/>
  <c r="K26" i="47" s="1"/>
  <c r="J10" i="47"/>
  <c r="I10" i="47"/>
  <c r="H10" i="47"/>
  <c r="G10" i="47"/>
  <c r="G26" i="47" s="1"/>
  <c r="F10" i="47"/>
  <c r="E10" i="47"/>
  <c r="D10" i="47"/>
  <c r="C10" i="47"/>
  <c r="C26" i="47" s="1"/>
  <c r="A9" i="47"/>
  <c r="P8" i="47"/>
  <c r="P7" i="47"/>
  <c r="O6" i="47"/>
  <c r="N6" i="47"/>
  <c r="M6" i="47"/>
  <c r="L6" i="47"/>
  <c r="K6" i="47"/>
  <c r="J6" i="47"/>
  <c r="I6" i="47"/>
  <c r="H6" i="47"/>
  <c r="G6" i="47"/>
  <c r="F6" i="47"/>
  <c r="E6" i="47"/>
  <c r="D6" i="47"/>
  <c r="C6" i="47"/>
  <c r="B6" i="47"/>
  <c r="A5" i="47"/>
  <c r="P14" i="43"/>
  <c r="O14" i="43"/>
  <c r="N14" i="43"/>
  <c r="M14" i="43"/>
  <c r="L14" i="43"/>
  <c r="K14" i="43"/>
  <c r="J14" i="43"/>
  <c r="I14" i="43"/>
  <c r="H14" i="43"/>
  <c r="G14" i="43"/>
  <c r="F14" i="43"/>
  <c r="E14" i="43"/>
  <c r="D14" i="43"/>
  <c r="C14" i="43"/>
  <c r="B14" i="43"/>
  <c r="O14" i="42"/>
  <c r="N14" i="42"/>
  <c r="M14" i="42"/>
  <c r="L14" i="42"/>
  <c r="K14" i="42"/>
  <c r="J14" i="42"/>
  <c r="I14" i="42"/>
  <c r="H14" i="42"/>
  <c r="G14" i="42"/>
  <c r="F14" i="42"/>
  <c r="E14" i="42"/>
  <c r="D14" i="42"/>
  <c r="C14" i="42"/>
  <c r="B14" i="42"/>
  <c r="O14" i="44"/>
  <c r="N14" i="44"/>
  <c r="M14" i="44"/>
  <c r="L14" i="44"/>
  <c r="L30" i="44" s="1"/>
  <c r="K14" i="44"/>
  <c r="J14" i="44"/>
  <c r="I14" i="44"/>
  <c r="H14" i="44"/>
  <c r="H30" i="44" s="1"/>
  <c r="G14" i="44"/>
  <c r="F14" i="44"/>
  <c r="E14" i="44"/>
  <c r="D14" i="44"/>
  <c r="D30" i="44" s="1"/>
  <c r="C14" i="44"/>
  <c r="B14" i="44"/>
  <c r="B30" i="44" s="1"/>
  <c r="B14" i="45"/>
  <c r="O14" i="45"/>
  <c r="N14" i="45"/>
  <c r="M14" i="45"/>
  <c r="M30" i="45" s="1"/>
  <c r="L14" i="45"/>
  <c r="L30" i="45" s="1"/>
  <c r="K14" i="45"/>
  <c r="J14" i="45"/>
  <c r="I14" i="45"/>
  <c r="I30" i="45" s="1"/>
  <c r="H14" i="45"/>
  <c r="H30" i="45" s="1"/>
  <c r="G14" i="45"/>
  <c r="F14" i="45"/>
  <c r="E14" i="45"/>
  <c r="E22" i="45" s="1"/>
  <c r="D14" i="45"/>
  <c r="C14" i="45"/>
  <c r="O10" i="45"/>
  <c r="N10" i="45"/>
  <c r="N26" i="45" s="1"/>
  <c r="M10" i="45"/>
  <c r="M18" i="45" s="1"/>
  <c r="L10" i="45"/>
  <c r="K10" i="45"/>
  <c r="J10" i="45"/>
  <c r="J22" i="45" s="1"/>
  <c r="I10" i="45"/>
  <c r="I26" i="45" s="1"/>
  <c r="H10" i="45"/>
  <c r="H18" i="45" s="1"/>
  <c r="G10" i="45"/>
  <c r="F10" i="45"/>
  <c r="F22" i="45" s="1"/>
  <c r="E10" i="45"/>
  <c r="D10" i="45"/>
  <c r="P10" i="45" s="1"/>
  <c r="C10" i="45"/>
  <c r="B10" i="45"/>
  <c r="B22" i="45" s="1"/>
  <c r="O10" i="44"/>
  <c r="N10" i="44"/>
  <c r="M10" i="44"/>
  <c r="M26" i="44" s="1"/>
  <c r="L10" i="44"/>
  <c r="K10" i="44"/>
  <c r="J10" i="44"/>
  <c r="I10" i="44"/>
  <c r="I22" i="44" s="1"/>
  <c r="H10" i="44"/>
  <c r="G10" i="44"/>
  <c r="F10" i="44"/>
  <c r="E10" i="44"/>
  <c r="E22" i="44" s="1"/>
  <c r="D10" i="44"/>
  <c r="P10" i="44" s="1"/>
  <c r="C10" i="44"/>
  <c r="B10" i="44"/>
  <c r="C10" i="42"/>
  <c r="D10" i="42"/>
  <c r="E10" i="42"/>
  <c r="F10" i="42"/>
  <c r="G10" i="42"/>
  <c r="H10" i="42"/>
  <c r="I10" i="42"/>
  <c r="J10" i="42"/>
  <c r="K10" i="42"/>
  <c r="L10" i="42"/>
  <c r="M10" i="42"/>
  <c r="N10" i="42"/>
  <c r="O10" i="42"/>
  <c r="B10" i="42"/>
  <c r="B10" i="43"/>
  <c r="C10" i="43"/>
  <c r="D10" i="43"/>
  <c r="E10" i="43"/>
  <c r="F10" i="43"/>
  <c r="G10" i="43"/>
  <c r="H10" i="43"/>
  <c r="I10" i="43"/>
  <c r="J10" i="43"/>
  <c r="K10" i="43"/>
  <c r="L10" i="43"/>
  <c r="M10" i="43"/>
  <c r="N10" i="43"/>
  <c r="O10" i="43"/>
  <c r="B6" i="45"/>
  <c r="O6" i="43"/>
  <c r="N6" i="43"/>
  <c r="M6" i="43"/>
  <c r="L6" i="43"/>
  <c r="K6" i="43"/>
  <c r="J6" i="43"/>
  <c r="I6" i="43"/>
  <c r="H6" i="43"/>
  <c r="G6" i="43"/>
  <c r="F6" i="43"/>
  <c r="E6" i="43"/>
  <c r="D6" i="43"/>
  <c r="C6" i="43"/>
  <c r="B6" i="43"/>
  <c r="O6" i="42"/>
  <c r="N6" i="42"/>
  <c r="M6" i="42"/>
  <c r="L6" i="42"/>
  <c r="K6" i="42"/>
  <c r="J6" i="42"/>
  <c r="I6" i="42"/>
  <c r="H6" i="42"/>
  <c r="G6" i="42"/>
  <c r="F6" i="42"/>
  <c r="E6" i="42"/>
  <c r="D6" i="42"/>
  <c r="C6" i="42"/>
  <c r="B6" i="42"/>
  <c r="O6" i="44"/>
  <c r="N6" i="44"/>
  <c r="N18" i="44" s="1"/>
  <c r="M6" i="44"/>
  <c r="L6" i="44"/>
  <c r="K6" i="44"/>
  <c r="J6" i="44"/>
  <c r="J18" i="44" s="1"/>
  <c r="I6" i="44"/>
  <c r="H6" i="44"/>
  <c r="G6" i="44"/>
  <c r="F6" i="44"/>
  <c r="F18" i="44" s="1"/>
  <c r="E6" i="44"/>
  <c r="D6" i="44"/>
  <c r="C6" i="44"/>
  <c r="B6" i="44"/>
  <c r="B18" i="44" s="1"/>
  <c r="O6" i="45"/>
  <c r="N6" i="45"/>
  <c r="M6" i="45"/>
  <c r="L6" i="45"/>
  <c r="K6" i="45"/>
  <c r="J6" i="45"/>
  <c r="I6" i="45"/>
  <c r="H6" i="45"/>
  <c r="G6" i="45"/>
  <c r="F6" i="45"/>
  <c r="E6" i="45"/>
  <c r="D6" i="45"/>
  <c r="C6" i="45"/>
  <c r="O32" i="45"/>
  <c r="N32" i="45"/>
  <c r="M32" i="45"/>
  <c r="L32" i="45"/>
  <c r="K32" i="45"/>
  <c r="J32" i="45"/>
  <c r="I32" i="45"/>
  <c r="H32" i="45"/>
  <c r="G32" i="45"/>
  <c r="F32" i="45"/>
  <c r="E32" i="45"/>
  <c r="D32" i="45"/>
  <c r="C32" i="45"/>
  <c r="B32" i="45"/>
  <c r="O31" i="45"/>
  <c r="N31" i="45"/>
  <c r="M31" i="45"/>
  <c r="L31" i="45"/>
  <c r="K31" i="45"/>
  <c r="J31" i="45"/>
  <c r="I31" i="45"/>
  <c r="H31" i="45"/>
  <c r="G31" i="45"/>
  <c r="F31" i="45"/>
  <c r="E31" i="45"/>
  <c r="D31" i="45"/>
  <c r="C31" i="45"/>
  <c r="B31" i="45"/>
  <c r="O30" i="45"/>
  <c r="N30" i="45"/>
  <c r="K30" i="45"/>
  <c r="J30" i="45"/>
  <c r="G30" i="45"/>
  <c r="F30" i="45"/>
  <c r="C30" i="45"/>
  <c r="B30" i="45"/>
  <c r="A29" i="45"/>
  <c r="O28" i="45"/>
  <c r="N28" i="45"/>
  <c r="M28" i="45"/>
  <c r="L28" i="45"/>
  <c r="K28" i="45"/>
  <c r="J28" i="45"/>
  <c r="I28" i="45"/>
  <c r="H28" i="45"/>
  <c r="G28" i="45"/>
  <c r="F28" i="45"/>
  <c r="E28" i="45"/>
  <c r="D28" i="45"/>
  <c r="C28" i="45"/>
  <c r="B28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C27" i="45"/>
  <c r="B27" i="45"/>
  <c r="P27" i="45" s="1"/>
  <c r="O26" i="45"/>
  <c r="M26" i="45"/>
  <c r="K26" i="45"/>
  <c r="J26" i="45"/>
  <c r="G26" i="45"/>
  <c r="F26" i="45"/>
  <c r="E26" i="45"/>
  <c r="C26" i="45"/>
  <c r="B26" i="45"/>
  <c r="A25" i="45"/>
  <c r="O24" i="45"/>
  <c r="N24" i="45"/>
  <c r="M24" i="45"/>
  <c r="L24" i="45"/>
  <c r="K24" i="45"/>
  <c r="J24" i="45"/>
  <c r="I24" i="45"/>
  <c r="H24" i="45"/>
  <c r="G24" i="45"/>
  <c r="F24" i="45"/>
  <c r="E24" i="45"/>
  <c r="D24" i="45"/>
  <c r="C24" i="45"/>
  <c r="B24" i="45"/>
  <c r="O23" i="45"/>
  <c r="N23" i="45"/>
  <c r="M23" i="45"/>
  <c r="L23" i="45"/>
  <c r="K23" i="45"/>
  <c r="J23" i="45"/>
  <c r="I23" i="45"/>
  <c r="H23" i="45"/>
  <c r="G23" i="45"/>
  <c r="F23" i="45"/>
  <c r="E23" i="45"/>
  <c r="D23" i="45"/>
  <c r="C23" i="45"/>
  <c r="B23" i="45"/>
  <c r="O22" i="45"/>
  <c r="K22" i="45"/>
  <c r="G22" i="45"/>
  <c r="C22" i="45"/>
  <c r="A21" i="45"/>
  <c r="O20" i="45"/>
  <c r="N20" i="45"/>
  <c r="M20" i="45"/>
  <c r="L20" i="45"/>
  <c r="K20" i="45"/>
  <c r="J20" i="45"/>
  <c r="I20" i="45"/>
  <c r="H20" i="45"/>
  <c r="G20" i="45"/>
  <c r="F20" i="45"/>
  <c r="E20" i="45"/>
  <c r="D20" i="45"/>
  <c r="C20" i="45"/>
  <c r="B20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C19" i="45"/>
  <c r="B19" i="45"/>
  <c r="O18" i="45"/>
  <c r="N18" i="45"/>
  <c r="K18" i="45"/>
  <c r="J18" i="45"/>
  <c r="I18" i="45"/>
  <c r="G18" i="45"/>
  <c r="F18" i="45"/>
  <c r="E18" i="45"/>
  <c r="C18" i="45"/>
  <c r="A17" i="45"/>
  <c r="P16" i="45"/>
  <c r="P15" i="45"/>
  <c r="A13" i="45"/>
  <c r="P12" i="45"/>
  <c r="P11" i="45"/>
  <c r="A9" i="45"/>
  <c r="P8" i="45"/>
  <c r="P7" i="45"/>
  <c r="P6" i="45"/>
  <c r="A5" i="45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B31" i="44"/>
  <c r="P31" i="44" s="1"/>
  <c r="O30" i="44"/>
  <c r="N30" i="44"/>
  <c r="M30" i="44"/>
  <c r="K30" i="44"/>
  <c r="J30" i="44"/>
  <c r="I30" i="44"/>
  <c r="G30" i="44"/>
  <c r="F30" i="44"/>
  <c r="E30" i="44"/>
  <c r="C30" i="44"/>
  <c r="A29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P28" i="44" s="1"/>
  <c r="C28" i="44"/>
  <c r="B28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B27" i="44"/>
  <c r="P27" i="44" s="1"/>
  <c r="O26" i="44"/>
  <c r="N26" i="44"/>
  <c r="K26" i="44"/>
  <c r="J26" i="44"/>
  <c r="I26" i="44"/>
  <c r="G26" i="44"/>
  <c r="F26" i="44"/>
  <c r="E26" i="44"/>
  <c r="C26" i="44"/>
  <c r="B26" i="44"/>
  <c r="A25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O22" i="44"/>
  <c r="N22" i="44"/>
  <c r="M22" i="44"/>
  <c r="K22" i="44"/>
  <c r="J22" i="44"/>
  <c r="G22" i="44"/>
  <c r="F22" i="44"/>
  <c r="C22" i="44"/>
  <c r="B22" i="44"/>
  <c r="A21" i="44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B20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O18" i="44"/>
  <c r="K18" i="44"/>
  <c r="G18" i="44"/>
  <c r="C18" i="44"/>
  <c r="A17" i="44"/>
  <c r="P16" i="44"/>
  <c r="P15" i="44"/>
  <c r="P14" i="44"/>
  <c r="A13" i="44"/>
  <c r="P12" i="44"/>
  <c r="P11" i="44"/>
  <c r="A9" i="44"/>
  <c r="P8" i="44"/>
  <c r="P7" i="44"/>
  <c r="A5" i="44"/>
  <c r="A29" i="42"/>
  <c r="A25" i="42"/>
  <c r="A21" i="42"/>
  <c r="A17" i="42"/>
  <c r="A13" i="42"/>
  <c r="A9" i="42"/>
  <c r="A5" i="42"/>
  <c r="N30" i="47" l="1"/>
  <c r="P23" i="47"/>
  <c r="P10" i="47"/>
  <c r="D30" i="47"/>
  <c r="H30" i="47"/>
  <c r="L30" i="47"/>
  <c r="E30" i="47"/>
  <c r="I30" i="47"/>
  <c r="M30" i="47"/>
  <c r="C30" i="47"/>
  <c r="G22" i="47"/>
  <c r="K30" i="47"/>
  <c r="O30" i="47"/>
  <c r="P31" i="47"/>
  <c r="D26" i="47"/>
  <c r="H26" i="47"/>
  <c r="L26" i="47"/>
  <c r="P6" i="47"/>
  <c r="E26" i="47"/>
  <c r="I26" i="47"/>
  <c r="M26" i="47"/>
  <c r="P19" i="47"/>
  <c r="F26" i="47"/>
  <c r="J26" i="47"/>
  <c r="N26" i="47"/>
  <c r="P27" i="47"/>
  <c r="E18" i="47"/>
  <c r="M18" i="47"/>
  <c r="G30" i="47"/>
  <c r="P14" i="47"/>
  <c r="B18" i="47"/>
  <c r="F18" i="47"/>
  <c r="J18" i="47"/>
  <c r="N18" i="47"/>
  <c r="D22" i="47"/>
  <c r="H22" i="47"/>
  <c r="L22" i="47"/>
  <c r="B26" i="47"/>
  <c r="I18" i="47"/>
  <c r="C22" i="47"/>
  <c r="K22" i="47"/>
  <c r="O22" i="47"/>
  <c r="C18" i="47"/>
  <c r="G18" i="47"/>
  <c r="K18" i="47"/>
  <c r="O18" i="47"/>
  <c r="E22" i="47"/>
  <c r="I22" i="47"/>
  <c r="M22" i="47"/>
  <c r="D18" i="47"/>
  <c r="H18" i="47"/>
  <c r="L18" i="47"/>
  <c r="B22" i="47"/>
  <c r="F22" i="47"/>
  <c r="J22" i="47"/>
  <c r="N22" i="47"/>
  <c r="H22" i="44"/>
  <c r="L22" i="44"/>
  <c r="E30" i="45"/>
  <c r="P14" i="45"/>
  <c r="M22" i="45"/>
  <c r="I22" i="45"/>
  <c r="L22" i="45"/>
  <c r="D22" i="45"/>
  <c r="H22" i="45"/>
  <c r="D18" i="45"/>
  <c r="H26" i="45"/>
  <c r="L18" i="45"/>
  <c r="D30" i="45"/>
  <c r="P30" i="45" s="1"/>
  <c r="B18" i="45"/>
  <c r="N22" i="45"/>
  <c r="D22" i="44"/>
  <c r="D26" i="44"/>
  <c r="P26" i="44" s="1"/>
  <c r="H26" i="44"/>
  <c r="L26" i="44"/>
  <c r="E18" i="44"/>
  <c r="I18" i="44"/>
  <c r="M18" i="44"/>
  <c r="L18" i="44"/>
  <c r="P18" i="44" s="1"/>
  <c r="D18" i="44"/>
  <c r="H18" i="44"/>
  <c r="P6" i="44"/>
  <c r="D26" i="45"/>
  <c r="L26" i="45"/>
  <c r="P32" i="45"/>
  <c r="P24" i="45"/>
  <c r="P23" i="45"/>
  <c r="P28" i="45"/>
  <c r="P26" i="45"/>
  <c r="P31" i="45"/>
  <c r="P19" i="45"/>
  <c r="P18" i="45"/>
  <c r="P20" i="45"/>
  <c r="P20" i="44"/>
  <c r="P32" i="44"/>
  <c r="P19" i="44"/>
  <c r="P30" i="44"/>
  <c r="P24" i="44"/>
  <c r="P23" i="44"/>
  <c r="P22" i="44"/>
  <c r="P30" i="47" l="1"/>
  <c r="P22" i="47"/>
  <c r="P26" i="47"/>
  <c r="P18" i="47"/>
  <c r="P22" i="45"/>
  <c r="O32" i="43"/>
  <c r="N32" i="43"/>
  <c r="M32" i="43"/>
  <c r="L32" i="43"/>
  <c r="K32" i="43"/>
  <c r="J32" i="43"/>
  <c r="I32" i="43"/>
  <c r="H32" i="43"/>
  <c r="G32" i="43"/>
  <c r="F32" i="43"/>
  <c r="E32" i="43"/>
  <c r="D32" i="43"/>
  <c r="C32" i="43"/>
  <c r="B32" i="43"/>
  <c r="O31" i="43"/>
  <c r="N31" i="43"/>
  <c r="M31" i="43"/>
  <c r="L31" i="43"/>
  <c r="K31" i="43"/>
  <c r="J31" i="43"/>
  <c r="I31" i="43"/>
  <c r="H31" i="43"/>
  <c r="G31" i="43"/>
  <c r="F31" i="43"/>
  <c r="E31" i="43"/>
  <c r="D31" i="43"/>
  <c r="C31" i="43"/>
  <c r="B31" i="43"/>
  <c r="O30" i="43"/>
  <c r="N30" i="43"/>
  <c r="M30" i="43"/>
  <c r="L30" i="43"/>
  <c r="K30" i="43"/>
  <c r="J30" i="43"/>
  <c r="I30" i="43"/>
  <c r="H30" i="43"/>
  <c r="G30" i="43"/>
  <c r="F30" i="43"/>
  <c r="E30" i="43"/>
  <c r="D30" i="43"/>
  <c r="C30" i="43"/>
  <c r="B30" i="43"/>
  <c r="P30" i="43" s="1"/>
  <c r="O24" i="43"/>
  <c r="N24" i="43"/>
  <c r="M24" i="43"/>
  <c r="L24" i="43"/>
  <c r="K24" i="43"/>
  <c r="J24" i="43"/>
  <c r="I24" i="43"/>
  <c r="H24" i="43"/>
  <c r="G24" i="43"/>
  <c r="F24" i="43"/>
  <c r="E24" i="43"/>
  <c r="D24" i="43"/>
  <c r="C24" i="43"/>
  <c r="B24" i="43"/>
  <c r="O23" i="43"/>
  <c r="N23" i="43"/>
  <c r="M23" i="43"/>
  <c r="L23" i="43"/>
  <c r="K23" i="43"/>
  <c r="J23" i="43"/>
  <c r="I23" i="43"/>
  <c r="H23" i="43"/>
  <c r="G23" i="43"/>
  <c r="F23" i="43"/>
  <c r="E23" i="43"/>
  <c r="D23" i="43"/>
  <c r="C23" i="43"/>
  <c r="B23" i="43"/>
  <c r="O22" i="43"/>
  <c r="N22" i="43"/>
  <c r="M22" i="43"/>
  <c r="L22" i="43"/>
  <c r="K22" i="43"/>
  <c r="J22" i="43"/>
  <c r="I22" i="43"/>
  <c r="H22" i="43"/>
  <c r="G22" i="43"/>
  <c r="F22" i="43"/>
  <c r="E22" i="43"/>
  <c r="D22" i="43"/>
  <c r="C22" i="43"/>
  <c r="B22" i="43"/>
  <c r="P16" i="43"/>
  <c r="P15" i="43"/>
  <c r="O32" i="42"/>
  <c r="N32" i="42"/>
  <c r="M32" i="42"/>
  <c r="L32" i="42"/>
  <c r="K32" i="42"/>
  <c r="J32" i="42"/>
  <c r="I32" i="42"/>
  <c r="H32" i="42"/>
  <c r="G32" i="42"/>
  <c r="F32" i="42"/>
  <c r="E32" i="42"/>
  <c r="D32" i="42"/>
  <c r="C32" i="42"/>
  <c r="B32" i="42"/>
  <c r="O31" i="42"/>
  <c r="N31" i="42"/>
  <c r="M31" i="42"/>
  <c r="L31" i="42"/>
  <c r="K31" i="42"/>
  <c r="J31" i="42"/>
  <c r="I31" i="42"/>
  <c r="H31" i="42"/>
  <c r="G31" i="42"/>
  <c r="F31" i="42"/>
  <c r="E31" i="42"/>
  <c r="D31" i="42"/>
  <c r="C31" i="42"/>
  <c r="B31" i="42"/>
  <c r="O30" i="42"/>
  <c r="N30" i="42"/>
  <c r="M30" i="42"/>
  <c r="L30" i="42"/>
  <c r="K30" i="42"/>
  <c r="J30" i="42"/>
  <c r="I30" i="42"/>
  <c r="H30" i="42"/>
  <c r="G30" i="42"/>
  <c r="F30" i="42"/>
  <c r="E30" i="42"/>
  <c r="D30" i="42"/>
  <c r="C30" i="42"/>
  <c r="B30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B24" i="42"/>
  <c r="O23" i="42"/>
  <c r="N23" i="42"/>
  <c r="M23" i="42"/>
  <c r="L23" i="42"/>
  <c r="K23" i="42"/>
  <c r="J23" i="42"/>
  <c r="I23" i="42"/>
  <c r="H23" i="42"/>
  <c r="G23" i="42"/>
  <c r="F23" i="42"/>
  <c r="E23" i="42"/>
  <c r="D23" i="42"/>
  <c r="C23" i="42"/>
  <c r="B23" i="42"/>
  <c r="O22" i="42"/>
  <c r="N22" i="42"/>
  <c r="M22" i="42"/>
  <c r="L22" i="42"/>
  <c r="K22" i="42"/>
  <c r="J22" i="42"/>
  <c r="I22" i="42"/>
  <c r="H22" i="42"/>
  <c r="G22" i="42"/>
  <c r="F22" i="42"/>
  <c r="E22" i="42"/>
  <c r="D22" i="42"/>
  <c r="C22" i="42"/>
  <c r="B22" i="42"/>
  <c r="P16" i="42"/>
  <c r="P15" i="42"/>
  <c r="P14" i="42"/>
  <c r="P30" i="42" l="1"/>
  <c r="P23" i="43"/>
  <c r="P31" i="43"/>
  <c r="P22" i="43"/>
  <c r="P23" i="42"/>
  <c r="P31" i="42"/>
  <c r="P22" i="42"/>
  <c r="P24" i="43"/>
  <c r="P32" i="43"/>
  <c r="P24" i="42"/>
  <c r="P32" i="42"/>
  <c r="O28" i="43" l="1"/>
  <c r="N28" i="43"/>
  <c r="M28" i="43"/>
  <c r="L28" i="43"/>
  <c r="K28" i="43"/>
  <c r="J28" i="43"/>
  <c r="I28" i="43"/>
  <c r="H28" i="43"/>
  <c r="G28" i="43"/>
  <c r="F28" i="43"/>
  <c r="E28" i="43"/>
  <c r="D28" i="43"/>
  <c r="C28" i="43"/>
  <c r="B28" i="43"/>
  <c r="O27" i="43"/>
  <c r="N27" i="43"/>
  <c r="M27" i="43"/>
  <c r="L27" i="43"/>
  <c r="K27" i="43"/>
  <c r="J27" i="43"/>
  <c r="I27" i="43"/>
  <c r="H27" i="43"/>
  <c r="G27" i="43"/>
  <c r="F27" i="43"/>
  <c r="E27" i="43"/>
  <c r="D27" i="43"/>
  <c r="C27" i="43"/>
  <c r="B27" i="43"/>
  <c r="O26" i="43"/>
  <c r="N26" i="43"/>
  <c r="M26" i="43"/>
  <c r="L26" i="43"/>
  <c r="K26" i="43"/>
  <c r="J26" i="43"/>
  <c r="I26" i="43"/>
  <c r="H26" i="43"/>
  <c r="G26" i="43"/>
  <c r="F26" i="43"/>
  <c r="E26" i="43"/>
  <c r="D26" i="43"/>
  <c r="C26" i="43"/>
  <c r="B26" i="43"/>
  <c r="O20" i="43"/>
  <c r="N20" i="43"/>
  <c r="M20" i="43"/>
  <c r="L20" i="43"/>
  <c r="K20" i="43"/>
  <c r="J20" i="43"/>
  <c r="I20" i="43"/>
  <c r="H20" i="43"/>
  <c r="G20" i="43"/>
  <c r="F20" i="43"/>
  <c r="E20" i="43"/>
  <c r="D20" i="43"/>
  <c r="C20" i="43"/>
  <c r="B20" i="43"/>
  <c r="O19" i="43"/>
  <c r="N19" i="43"/>
  <c r="M19" i="43"/>
  <c r="L19" i="43"/>
  <c r="K19" i="43"/>
  <c r="J19" i="43"/>
  <c r="I19" i="43"/>
  <c r="H19" i="43"/>
  <c r="G19" i="43"/>
  <c r="F19" i="43"/>
  <c r="E19" i="43"/>
  <c r="D19" i="43"/>
  <c r="C19" i="43"/>
  <c r="B19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C18" i="43"/>
  <c r="B18" i="43"/>
  <c r="P12" i="43"/>
  <c r="P11" i="43"/>
  <c r="P10" i="43"/>
  <c r="P8" i="43"/>
  <c r="P7" i="43"/>
  <c r="P6" i="43"/>
  <c r="O28" i="42"/>
  <c r="N28" i="42"/>
  <c r="M28" i="42"/>
  <c r="L28" i="42"/>
  <c r="K28" i="42"/>
  <c r="J28" i="42"/>
  <c r="I28" i="42"/>
  <c r="H28" i="42"/>
  <c r="G28" i="42"/>
  <c r="F28" i="42"/>
  <c r="E28" i="42"/>
  <c r="D28" i="42"/>
  <c r="C28" i="42"/>
  <c r="B28" i="42"/>
  <c r="O27" i="42"/>
  <c r="N27" i="42"/>
  <c r="M27" i="42"/>
  <c r="L27" i="42"/>
  <c r="K27" i="42"/>
  <c r="J27" i="42"/>
  <c r="I27" i="42"/>
  <c r="H27" i="42"/>
  <c r="G27" i="42"/>
  <c r="F27" i="42"/>
  <c r="E27" i="42"/>
  <c r="D27" i="42"/>
  <c r="C27" i="42"/>
  <c r="B27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B20" i="42"/>
  <c r="O19" i="42"/>
  <c r="N19" i="42"/>
  <c r="M19" i="42"/>
  <c r="L19" i="42"/>
  <c r="K19" i="42"/>
  <c r="J19" i="42"/>
  <c r="I19" i="42"/>
  <c r="H19" i="42"/>
  <c r="G19" i="42"/>
  <c r="F19" i="42"/>
  <c r="E19" i="42"/>
  <c r="D19" i="42"/>
  <c r="C19" i="42"/>
  <c r="B19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C18" i="42"/>
  <c r="B18" i="42"/>
  <c r="P12" i="42"/>
  <c r="P11" i="42"/>
  <c r="P10" i="42"/>
  <c r="P8" i="42"/>
  <c r="P7" i="42"/>
  <c r="P6" i="42"/>
  <c r="P28" i="42" l="1"/>
  <c r="P18" i="43"/>
  <c r="P20" i="43"/>
  <c r="P27" i="43"/>
  <c r="P19" i="42"/>
  <c r="P26" i="42"/>
  <c r="P28" i="43"/>
  <c r="P20" i="42"/>
  <c r="P19" i="43"/>
  <c r="P26" i="43"/>
  <c r="P27" i="42"/>
  <c r="P18" i="42"/>
</calcChain>
</file>

<file path=xl/sharedStrings.xml><?xml version="1.0" encoding="utf-8"?>
<sst xmlns="http://schemas.openxmlformats.org/spreadsheetml/2006/main" count="198" uniqueCount="36">
  <si>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</si>
  <si>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</si>
  <si>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</si>
  <si>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</si>
  <si>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</si>
  <si>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</si>
  <si>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</si>
  <si>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</si>
  <si>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</si>
  <si>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</si>
  <si>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</si>
  <si>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</si>
  <si>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</si>
  <si>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</si>
  <si>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Porovnání krajských normativů mzdových prostředků a ostatních neinvestičních výdajů</t>
  </si>
  <si>
    <t>stanovených jednotlivými krajskými úřady pro krajské a obecní školství</t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</si>
  <si>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</si>
  <si>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</si>
  <si>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Průměr</t>
  </si>
  <si>
    <t>Meziroční změny 2019 oproti 2018 - absolutně</t>
  </si>
  <si>
    <t>Meziroční změny 2019 oproti 2018 - v %</t>
  </si>
  <si>
    <t>Meziroční změny 2020 oproti 2019 - v %</t>
  </si>
  <si>
    <t>Meziroční změny 2020 oproti 2019 - absolutně</t>
  </si>
  <si>
    <t>Krajské normativy školní jídelny v mateřské škole v letech 2018 - 2020</t>
  </si>
  <si>
    <t>ŠKOLNÍ STRAVOVÁNÍ</t>
  </si>
  <si>
    <t>VE ŠKOLNÍCH JÍDELNÁCH</t>
  </si>
  <si>
    <t>stravovaní, vzdělávající se v mateřské škole</t>
  </si>
  <si>
    <t>v letech 2018 - 2020</t>
  </si>
  <si>
    <t>MPN v Kč/strav.</t>
  </si>
  <si>
    <t>pro 360 stravovaných</t>
  </si>
  <si>
    <t>pro 198 stravovaných</t>
  </si>
  <si>
    <t>pro 150 stravovaných</t>
  </si>
  <si>
    <t>pro 100 stravovaných</t>
  </si>
  <si>
    <t>pro 70 stravovaných</t>
  </si>
  <si>
    <t>Č.j.: MSMT-18873/2020-1</t>
  </si>
  <si>
    <t>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</si>
</sst>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0_ ;[Red]\-0.00\ "/>
  </numFmts>
  <fonts count="14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53">
    <xf numFmtId="0" fontId="0" fillId="0" borderId="0" xfId="0"/>
    <xf numFmtId="0" fontId="0" fillId="0" borderId="0" xfId="0" applyFont="1"/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Font="1"/>
    <xf numFmtId="0" fontId="7" fillId="0" borderId="0" xfId="0" applyFont="1" applyAlignment="1">
      <alignment horizontal="center" vertical="center"/>
    </xf>
    <xf numFmtId="0" fontId="0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3" fontId="12" fillId="0" borderId="3" xfId="0" applyNumberFormat="1" applyFont="1" applyFill="1" applyBorder="1" applyAlignment="1">
      <alignment vertical="center"/>
    </xf>
    <xf numFmtId="3" fontId="0" fillId="0" borderId="4" xfId="0" applyNumberFormat="1" applyFont="1" applyBorder="1"/>
    <xf numFmtId="3" fontId="0" fillId="2" borderId="6" xfId="0" applyNumberFormat="1" applyFont="1" applyFill="1" applyBorder="1"/>
    <xf numFmtId="4" fontId="12" fillId="0" borderId="7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/>
    <xf numFmtId="4" fontId="4" fillId="0" borderId="8" xfId="0" applyNumberFormat="1" applyFont="1" applyBorder="1" applyAlignment="1">
      <alignment wrapText="1"/>
    </xf>
    <xf numFmtId="4" fontId="4" fillId="2" borderId="9" xfId="0" applyNumberFormat="1" applyFont="1" applyFill="1" applyBorder="1" applyAlignment="1"/>
    <xf numFmtId="3" fontId="12" fillId="0" borderId="10" xfId="0" applyNumberFormat="1" applyFont="1" applyFill="1" applyBorder="1" applyAlignment="1">
      <alignment vertical="center"/>
    </xf>
    <xf numFmtId="3" fontId="4" fillId="0" borderId="11" xfId="0" applyNumberFormat="1" applyFont="1" applyBorder="1" applyAlignment="1">
      <alignment wrapText="1"/>
    </xf>
    <xf numFmtId="3" fontId="4" fillId="0" borderId="11" xfId="0" applyNumberFormat="1" applyFont="1" applyBorder="1" applyAlignment="1"/>
    <xf numFmtId="3" fontId="4" fillId="0" borderId="12" xfId="0" applyNumberFormat="1" applyFont="1" applyBorder="1" applyAlignment="1">
      <alignment wrapText="1"/>
    </xf>
    <xf numFmtId="3" fontId="4" fillId="2" borderId="13" xfId="0" applyNumberFormat="1" applyFont="1" applyFill="1" applyBorder="1" applyAlignment="1"/>
    <xf numFmtId="0" fontId="3" fillId="0" borderId="1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textRotation="90" wrapText="1"/>
    </xf>
    <xf numFmtId="2" fontId="6" fillId="0" borderId="18" xfId="0" applyNumberFormat="1" applyFont="1" applyFill="1" applyBorder="1" applyAlignment="1">
      <alignment horizontal="center" vertical="center" textRotation="90" wrapText="1"/>
    </xf>
    <xf numFmtId="164" fontId="0" fillId="0" borderId="4" xfId="0" applyNumberFormat="1" applyFont="1" applyBorder="1"/>
    <xf numFmtId="164" fontId="0" fillId="0" borderId="5" xfId="0" applyNumberFormat="1" applyFont="1" applyBorder="1"/>
    <xf numFmtId="165" fontId="4" fillId="2" borderId="20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5" fontId="0" fillId="0" borderId="8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0" fillId="2" borderId="19" xfId="0" applyNumberFormat="1" applyFont="1" applyFill="1" applyBorder="1" applyAlignment="1">
      <alignment horizontal="right"/>
    </xf>
    <xf numFmtId="165" fontId="4" fillId="2" borderId="21" xfId="0" applyNumberFormat="1" applyFont="1" applyFill="1" applyBorder="1" applyAlignment="1">
      <alignment horizontal="right"/>
    </xf>
    <xf numFmtId="165" fontId="0" fillId="0" borderId="4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165" fontId="0" fillId="0" borderId="11" xfId="0" applyNumberFormat="1" applyFont="1" applyFill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164" fontId="0" fillId="0" borderId="11" xfId="0" applyNumberFormat="1" applyFont="1" applyBorder="1"/>
    <xf numFmtId="164" fontId="0" fillId="0" borderId="12" xfId="0" applyNumberFormat="1" applyFont="1" applyBorder="1"/>
    <xf numFmtId="3" fontId="0" fillId="2" borderId="13" xfId="0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0" xfId="0" applyNumberFormat="1" applyFont="1"/>
    <xf numFmtId="0" fontId="9" fillId="0" borderId="22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1'!$A$5:$P$5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a graf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1'!$B$6:$O$6</c:f>
              <c:numCache>
                <c:formatCode>#,##0</c:formatCode>
                <c:ptCount val="14"/>
                <c:pt idx="0">
                  <c:v>6683</c:v>
                </c:pt>
                <c:pt idx="1">
                  <c:v>6260</c:v>
                </c:pt>
                <c:pt idx="2">
                  <c:v>5893</c:v>
                </c:pt>
                <c:pt idx="3">
                  <c:v>6076</c:v>
                </c:pt>
                <c:pt idx="4">
                  <c:v>5717</c:v>
                </c:pt>
                <c:pt idx="5">
                  <c:v>6063</c:v>
                </c:pt>
                <c:pt idx="6">
                  <c:v>5993</c:v>
                </c:pt>
                <c:pt idx="7">
                  <c:v>6187</c:v>
                </c:pt>
                <c:pt idx="8">
                  <c:v>7122</c:v>
                </c:pt>
                <c:pt idx="9">
                  <c:v>5752</c:v>
                </c:pt>
                <c:pt idx="10">
                  <c:v>6467</c:v>
                </c:pt>
                <c:pt idx="11">
                  <c:v>5769</c:v>
                </c:pt>
                <c:pt idx="12">
                  <c:v>5504</c:v>
                </c:pt>
                <c:pt idx="13">
                  <c:v>6066</c:v>
                </c:pt>
              </c:numCache>
            </c:numRef>
          </c:val>
        </c:ser>
        <c:ser>
          <c:idx val="1"/>
          <c:order val="1"/>
          <c:tx>
            <c:strRef>
              <c:f>'Tabulka a graf č. 1'!$A$9:$P$9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1'!$B$10:$O$10</c:f>
              <c:numCache>
                <c:formatCode>#,##0</c:formatCode>
                <c:ptCount val="14"/>
                <c:pt idx="0">
                  <c:v>7367</c:v>
                </c:pt>
                <c:pt idx="1">
                  <c:v>7165</c:v>
                </c:pt>
                <c:pt idx="2">
                  <c:v>5893</c:v>
                </c:pt>
                <c:pt idx="3">
                  <c:v>6724</c:v>
                </c:pt>
                <c:pt idx="4">
                  <c:v>6306</c:v>
                </c:pt>
                <c:pt idx="5">
                  <c:v>6669</c:v>
                </c:pt>
                <c:pt idx="6">
                  <c:v>6629</c:v>
                </c:pt>
                <c:pt idx="7">
                  <c:v>6805</c:v>
                </c:pt>
                <c:pt idx="8">
                  <c:v>8087</c:v>
                </c:pt>
                <c:pt idx="9">
                  <c:v>6414</c:v>
                </c:pt>
                <c:pt idx="10">
                  <c:v>7063</c:v>
                </c:pt>
                <c:pt idx="11">
                  <c:v>6375</c:v>
                </c:pt>
                <c:pt idx="12">
                  <c:v>6299</c:v>
                </c:pt>
                <c:pt idx="13">
                  <c:v>6735</c:v>
                </c:pt>
              </c:numCache>
            </c:numRef>
          </c:val>
        </c:ser>
        <c:ser>
          <c:idx val="2"/>
          <c:order val="2"/>
          <c:tx>
            <c:strRef>
              <c:f>'Tabulka a graf č. 1'!$A$13:$P$13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a graf č. 1'!$B$14:$O$14</c:f>
              <c:numCache>
                <c:formatCode>#,##0</c:formatCode>
                <c:ptCount val="14"/>
                <c:pt idx="0">
                  <c:v>9305</c:v>
                </c:pt>
                <c:pt idx="1">
                  <c:v>8207</c:v>
                </c:pt>
                <c:pt idx="2">
                  <c:v>7298</c:v>
                </c:pt>
                <c:pt idx="3">
                  <c:v>8179</c:v>
                </c:pt>
                <c:pt idx="4">
                  <c:v>7831</c:v>
                </c:pt>
                <c:pt idx="5">
                  <c:v>7080</c:v>
                </c:pt>
                <c:pt idx="6">
                  <c:v>7411</c:v>
                </c:pt>
                <c:pt idx="7">
                  <c:v>7554</c:v>
                </c:pt>
                <c:pt idx="8">
                  <c:v>9218</c:v>
                </c:pt>
                <c:pt idx="9">
                  <c:v>7077</c:v>
                </c:pt>
                <c:pt idx="10">
                  <c:v>7876</c:v>
                </c:pt>
                <c:pt idx="11">
                  <c:v>7128</c:v>
                </c:pt>
                <c:pt idx="12">
                  <c:v>7006</c:v>
                </c:pt>
                <c:pt idx="13">
                  <c:v>7504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68384"/>
        <c:axId val="223968776"/>
      </c:barChart>
      <c:catAx>
        <c:axId val="2239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968776"/>
        <c:crosses val="autoZero"/>
        <c:auto val="1"/>
        <c:lblAlgn val="ctr"/>
        <c:lblOffset val="100"/>
        <c:noMultiLvlLbl val="0"/>
      </c:catAx>
      <c:valAx>
        <c:axId val="223968776"/>
        <c:scaling>
          <c:orientation val="minMax"/>
          <c:max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Kč/stravovaného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39683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2'!$A$5:$P$5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a graf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2'!$B$6:$O$6</c:f>
              <c:numCache>
                <c:formatCode>#,##0</c:formatCode>
                <c:ptCount val="14"/>
                <c:pt idx="0">
                  <c:v>6052</c:v>
                </c:pt>
                <c:pt idx="1">
                  <c:v>5583</c:v>
                </c:pt>
                <c:pt idx="2">
                  <c:v>5405</c:v>
                </c:pt>
                <c:pt idx="3">
                  <c:v>5447</c:v>
                </c:pt>
                <c:pt idx="4">
                  <c:v>5126</c:v>
                </c:pt>
                <c:pt idx="5">
                  <c:v>5515</c:v>
                </c:pt>
                <c:pt idx="6">
                  <c:v>5369</c:v>
                </c:pt>
                <c:pt idx="7">
                  <c:v>5606</c:v>
                </c:pt>
                <c:pt idx="8">
                  <c:v>6385</c:v>
                </c:pt>
                <c:pt idx="9">
                  <c:v>5157</c:v>
                </c:pt>
                <c:pt idx="10">
                  <c:v>5767</c:v>
                </c:pt>
                <c:pt idx="11">
                  <c:v>5172</c:v>
                </c:pt>
                <c:pt idx="12">
                  <c:v>4974</c:v>
                </c:pt>
                <c:pt idx="13">
                  <c:v>5487</c:v>
                </c:pt>
              </c:numCache>
            </c:numRef>
          </c:val>
        </c:ser>
        <c:ser>
          <c:idx val="1"/>
          <c:order val="1"/>
          <c:tx>
            <c:strRef>
              <c:f>'Tabulka a graf č. 2'!$A$9:$P$9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2'!$B$10:$O$10</c:f>
              <c:numCache>
                <c:formatCode>#,##0</c:formatCode>
                <c:ptCount val="14"/>
                <c:pt idx="0">
                  <c:v>6672</c:v>
                </c:pt>
                <c:pt idx="1">
                  <c:v>6389</c:v>
                </c:pt>
                <c:pt idx="2">
                  <c:v>5405</c:v>
                </c:pt>
                <c:pt idx="3">
                  <c:v>6028</c:v>
                </c:pt>
                <c:pt idx="4">
                  <c:v>5654</c:v>
                </c:pt>
                <c:pt idx="5">
                  <c:v>6067</c:v>
                </c:pt>
                <c:pt idx="6">
                  <c:v>5940</c:v>
                </c:pt>
                <c:pt idx="7">
                  <c:v>6167</c:v>
                </c:pt>
                <c:pt idx="8">
                  <c:v>7250</c:v>
                </c:pt>
                <c:pt idx="9">
                  <c:v>5750</c:v>
                </c:pt>
                <c:pt idx="10">
                  <c:v>6299</c:v>
                </c:pt>
                <c:pt idx="11">
                  <c:v>5715</c:v>
                </c:pt>
                <c:pt idx="12">
                  <c:v>5692</c:v>
                </c:pt>
                <c:pt idx="13">
                  <c:v>6092</c:v>
                </c:pt>
              </c:numCache>
            </c:numRef>
          </c:val>
        </c:ser>
        <c:ser>
          <c:idx val="2"/>
          <c:order val="2"/>
          <c:tx>
            <c:strRef>
              <c:f>'Tabulka a graf č. 2'!$A$13:$P$13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a graf č. 2'!$B$14:$O$14</c:f>
              <c:numCache>
                <c:formatCode>#,##0</c:formatCode>
                <c:ptCount val="14"/>
                <c:pt idx="0">
                  <c:v>8049</c:v>
                </c:pt>
                <c:pt idx="1">
                  <c:v>7318</c:v>
                </c:pt>
                <c:pt idx="2">
                  <c:v>6689</c:v>
                </c:pt>
                <c:pt idx="3">
                  <c:v>7309</c:v>
                </c:pt>
                <c:pt idx="4">
                  <c:v>7020</c:v>
                </c:pt>
                <c:pt idx="5">
                  <c:v>6593</c:v>
                </c:pt>
                <c:pt idx="6">
                  <c:v>6640</c:v>
                </c:pt>
                <c:pt idx="7">
                  <c:v>6845</c:v>
                </c:pt>
                <c:pt idx="8">
                  <c:v>8264</c:v>
                </c:pt>
                <c:pt idx="9">
                  <c:v>6344</c:v>
                </c:pt>
                <c:pt idx="10">
                  <c:v>7024</c:v>
                </c:pt>
                <c:pt idx="11">
                  <c:v>6390</c:v>
                </c:pt>
                <c:pt idx="12">
                  <c:v>6331</c:v>
                </c:pt>
                <c:pt idx="13">
                  <c:v>6770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69560"/>
        <c:axId val="223969952"/>
      </c:barChart>
      <c:catAx>
        <c:axId val="223969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969952"/>
        <c:crosses val="autoZero"/>
        <c:auto val="1"/>
        <c:lblAlgn val="ctr"/>
        <c:lblOffset val="100"/>
        <c:noMultiLvlLbl val="0"/>
      </c:catAx>
      <c:valAx>
        <c:axId val="223969952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</a:t>
                </a:r>
                <a:r>
                  <a:rPr lang="cs-CZ"/>
                  <a:t>stravovaného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39695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a graf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3'!$B$6:$O$6</c:f>
              <c:numCache>
                <c:formatCode>#,##0</c:formatCode>
                <c:ptCount val="14"/>
                <c:pt idx="0">
                  <c:v>5733</c:v>
                </c:pt>
                <c:pt idx="1">
                  <c:v>5160</c:v>
                </c:pt>
                <c:pt idx="2">
                  <c:v>4973</c:v>
                </c:pt>
                <c:pt idx="3">
                  <c:v>5047</c:v>
                </c:pt>
                <c:pt idx="4">
                  <c:v>4749</c:v>
                </c:pt>
                <c:pt idx="5">
                  <c:v>5043</c:v>
                </c:pt>
                <c:pt idx="6">
                  <c:v>4973</c:v>
                </c:pt>
                <c:pt idx="7">
                  <c:v>5139</c:v>
                </c:pt>
                <c:pt idx="8">
                  <c:v>5915</c:v>
                </c:pt>
                <c:pt idx="9">
                  <c:v>4778</c:v>
                </c:pt>
                <c:pt idx="10">
                  <c:v>5345</c:v>
                </c:pt>
                <c:pt idx="11">
                  <c:v>4791</c:v>
                </c:pt>
                <c:pt idx="12">
                  <c:v>4632</c:v>
                </c:pt>
                <c:pt idx="13">
                  <c:v>5141</c:v>
                </c:pt>
              </c:numCache>
            </c:numRef>
          </c:val>
        </c:ser>
        <c:ser>
          <c:idx val="1"/>
          <c:order val="1"/>
          <c:tx>
            <c:strRef>
              <c:f>'Tabulka a graf č. 3'!$A$9:$P$9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3'!$B$10:$O$10</c:f>
              <c:numCache>
                <c:formatCode>#,##0</c:formatCode>
                <c:ptCount val="14"/>
                <c:pt idx="0">
                  <c:v>6320</c:v>
                </c:pt>
                <c:pt idx="1">
                  <c:v>5907</c:v>
                </c:pt>
                <c:pt idx="2">
                  <c:v>4973</c:v>
                </c:pt>
                <c:pt idx="3">
                  <c:v>5585</c:v>
                </c:pt>
                <c:pt idx="4">
                  <c:v>5238</c:v>
                </c:pt>
                <c:pt idx="5">
                  <c:v>5548</c:v>
                </c:pt>
                <c:pt idx="6">
                  <c:v>5501</c:v>
                </c:pt>
                <c:pt idx="7">
                  <c:v>5653</c:v>
                </c:pt>
                <c:pt idx="8">
                  <c:v>6717</c:v>
                </c:pt>
                <c:pt idx="9">
                  <c:v>5327</c:v>
                </c:pt>
                <c:pt idx="10">
                  <c:v>5837</c:v>
                </c:pt>
                <c:pt idx="11">
                  <c:v>5295</c:v>
                </c:pt>
                <c:pt idx="12">
                  <c:v>5300</c:v>
                </c:pt>
                <c:pt idx="13">
                  <c:v>5708</c:v>
                </c:pt>
              </c:numCache>
            </c:numRef>
          </c:val>
        </c:ser>
        <c:ser>
          <c:idx val="2"/>
          <c:order val="2"/>
          <c:tx>
            <c:strRef>
              <c:f>'Tabulka a graf č. 3'!$A$13:$P$13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a graf č. 3'!$B$14:$O$14</c:f>
              <c:numCache>
                <c:formatCode>#,##0</c:formatCode>
                <c:ptCount val="14"/>
                <c:pt idx="0">
                  <c:v>7071</c:v>
                </c:pt>
                <c:pt idx="1">
                  <c:v>6766</c:v>
                </c:pt>
                <c:pt idx="2">
                  <c:v>6121</c:v>
                </c:pt>
                <c:pt idx="3">
                  <c:v>6760</c:v>
                </c:pt>
                <c:pt idx="4">
                  <c:v>6504</c:v>
                </c:pt>
                <c:pt idx="5">
                  <c:v>5819</c:v>
                </c:pt>
                <c:pt idx="6">
                  <c:v>6150</c:v>
                </c:pt>
                <c:pt idx="7">
                  <c:v>6274</c:v>
                </c:pt>
                <c:pt idx="8">
                  <c:v>7656</c:v>
                </c:pt>
                <c:pt idx="9">
                  <c:v>5878</c:v>
                </c:pt>
                <c:pt idx="10">
                  <c:v>6509</c:v>
                </c:pt>
                <c:pt idx="11">
                  <c:v>5920</c:v>
                </c:pt>
                <c:pt idx="12">
                  <c:v>5895</c:v>
                </c:pt>
                <c:pt idx="13">
                  <c:v>6304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70736"/>
        <c:axId val="223971128"/>
      </c:barChart>
      <c:catAx>
        <c:axId val="22397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971128"/>
        <c:crosses val="autoZero"/>
        <c:auto val="1"/>
        <c:lblAlgn val="ctr"/>
        <c:lblOffset val="100"/>
        <c:noMultiLvlLbl val="0"/>
      </c:catAx>
      <c:valAx>
        <c:axId val="223971128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Kč/stravovaného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3970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4'!$A$5:$P$5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a graf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4'!$B$6:$O$6</c:f>
              <c:numCache>
                <c:formatCode>#,##0</c:formatCode>
                <c:ptCount val="14"/>
                <c:pt idx="0">
                  <c:v>5886</c:v>
                </c:pt>
                <c:pt idx="1">
                  <c:v>5153</c:v>
                </c:pt>
                <c:pt idx="2">
                  <c:v>4943</c:v>
                </c:pt>
                <c:pt idx="3">
                  <c:v>5038</c:v>
                </c:pt>
                <c:pt idx="4">
                  <c:v>4740</c:v>
                </c:pt>
                <c:pt idx="5">
                  <c:v>5043</c:v>
                </c:pt>
                <c:pt idx="6">
                  <c:v>4933</c:v>
                </c:pt>
                <c:pt idx="7">
                  <c:v>4786</c:v>
                </c:pt>
                <c:pt idx="8">
                  <c:v>5905</c:v>
                </c:pt>
                <c:pt idx="9">
                  <c:v>4769</c:v>
                </c:pt>
                <c:pt idx="10">
                  <c:v>5345</c:v>
                </c:pt>
                <c:pt idx="11">
                  <c:v>4782</c:v>
                </c:pt>
                <c:pt idx="12">
                  <c:v>4624</c:v>
                </c:pt>
                <c:pt idx="13">
                  <c:v>5138</c:v>
                </c:pt>
              </c:numCache>
            </c:numRef>
          </c:val>
        </c:ser>
        <c:ser>
          <c:idx val="1"/>
          <c:order val="1"/>
          <c:tx>
            <c:strRef>
              <c:f>'Tabulka a graf č. 4'!$A$9:$P$9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4'!$B$10:$O$10</c:f>
              <c:numCache>
                <c:formatCode>#,##0</c:formatCode>
                <c:ptCount val="14"/>
                <c:pt idx="0">
                  <c:v>6489</c:v>
                </c:pt>
                <c:pt idx="1">
                  <c:v>5898</c:v>
                </c:pt>
                <c:pt idx="2">
                  <c:v>4943</c:v>
                </c:pt>
                <c:pt idx="3">
                  <c:v>5576</c:v>
                </c:pt>
                <c:pt idx="4">
                  <c:v>5229</c:v>
                </c:pt>
                <c:pt idx="5">
                  <c:v>5548</c:v>
                </c:pt>
                <c:pt idx="6">
                  <c:v>5456</c:v>
                </c:pt>
                <c:pt idx="7">
                  <c:v>5264</c:v>
                </c:pt>
                <c:pt idx="8">
                  <c:v>6705</c:v>
                </c:pt>
                <c:pt idx="9">
                  <c:v>5318</c:v>
                </c:pt>
                <c:pt idx="10">
                  <c:v>5837</c:v>
                </c:pt>
                <c:pt idx="11">
                  <c:v>5285</c:v>
                </c:pt>
                <c:pt idx="12">
                  <c:v>5292</c:v>
                </c:pt>
                <c:pt idx="13">
                  <c:v>5705</c:v>
                </c:pt>
              </c:numCache>
            </c:numRef>
          </c:val>
        </c:ser>
        <c:ser>
          <c:idx val="2"/>
          <c:order val="2"/>
          <c:tx>
            <c:strRef>
              <c:f>'Tabulka a graf č. 4'!$A$13:$P$13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a graf č. 4'!$B$14:$O$14</c:f>
              <c:numCache>
                <c:formatCode>#,##0</c:formatCode>
                <c:ptCount val="14"/>
                <c:pt idx="0">
                  <c:v>6871</c:v>
                </c:pt>
                <c:pt idx="1">
                  <c:v>6756</c:v>
                </c:pt>
                <c:pt idx="2">
                  <c:v>6100</c:v>
                </c:pt>
                <c:pt idx="3">
                  <c:v>6707</c:v>
                </c:pt>
                <c:pt idx="4">
                  <c:v>6493</c:v>
                </c:pt>
                <c:pt idx="5">
                  <c:v>5819</c:v>
                </c:pt>
                <c:pt idx="6">
                  <c:v>6100</c:v>
                </c:pt>
                <c:pt idx="7">
                  <c:v>5843</c:v>
                </c:pt>
                <c:pt idx="8">
                  <c:v>7643</c:v>
                </c:pt>
                <c:pt idx="9">
                  <c:v>5867</c:v>
                </c:pt>
                <c:pt idx="10">
                  <c:v>6509</c:v>
                </c:pt>
                <c:pt idx="11">
                  <c:v>5909</c:v>
                </c:pt>
                <c:pt idx="12">
                  <c:v>5884</c:v>
                </c:pt>
                <c:pt idx="13">
                  <c:v>6296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17736"/>
        <c:axId val="224618128"/>
      </c:barChart>
      <c:catAx>
        <c:axId val="22461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078458732148168"/>
              <c:y val="0.924026829979585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4618128"/>
        <c:crosses val="autoZero"/>
        <c:auto val="1"/>
        <c:lblAlgn val="ctr"/>
        <c:lblOffset val="100"/>
        <c:noMultiLvlLbl val="0"/>
      </c:catAx>
      <c:valAx>
        <c:axId val="224618128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 </a:t>
                </a:r>
                <a:r>
                  <a:rPr lang="en-US"/>
                  <a:t>v Kč/stravovaného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4617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a graf č. 5'!$A$5:$P$5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a graf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5'!$B$6:$O$6</c:f>
              <c:numCache>
                <c:formatCode>#,##0</c:formatCode>
                <c:ptCount val="14"/>
                <c:pt idx="0">
                  <c:v>5886</c:v>
                </c:pt>
                <c:pt idx="1">
                  <c:v>5153</c:v>
                </c:pt>
                <c:pt idx="2">
                  <c:v>4943</c:v>
                </c:pt>
                <c:pt idx="3">
                  <c:v>5038</c:v>
                </c:pt>
                <c:pt idx="4">
                  <c:v>4740</c:v>
                </c:pt>
                <c:pt idx="5">
                  <c:v>5043</c:v>
                </c:pt>
                <c:pt idx="6">
                  <c:v>4872</c:v>
                </c:pt>
                <c:pt idx="7">
                  <c:v>4177</c:v>
                </c:pt>
                <c:pt idx="8">
                  <c:v>5905</c:v>
                </c:pt>
                <c:pt idx="9">
                  <c:v>4769</c:v>
                </c:pt>
                <c:pt idx="10">
                  <c:v>5345</c:v>
                </c:pt>
                <c:pt idx="11">
                  <c:v>4782</c:v>
                </c:pt>
                <c:pt idx="12">
                  <c:v>4624</c:v>
                </c:pt>
                <c:pt idx="13">
                  <c:v>5138</c:v>
                </c:pt>
              </c:numCache>
            </c:numRef>
          </c:val>
        </c:ser>
        <c:ser>
          <c:idx val="1"/>
          <c:order val="1"/>
          <c:tx>
            <c:strRef>
              <c:f>'Tabulka a graf č. 5'!$A$9:$P$9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a graf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a graf č. 5'!$B$10:$O$10</c:f>
              <c:numCache>
                <c:formatCode>#,##0</c:formatCode>
                <c:ptCount val="14"/>
                <c:pt idx="0">
                  <c:v>6489</c:v>
                </c:pt>
                <c:pt idx="1">
                  <c:v>5898</c:v>
                </c:pt>
                <c:pt idx="2">
                  <c:v>4943</c:v>
                </c:pt>
                <c:pt idx="3">
                  <c:v>5576</c:v>
                </c:pt>
                <c:pt idx="4">
                  <c:v>5229</c:v>
                </c:pt>
                <c:pt idx="5">
                  <c:v>5548</c:v>
                </c:pt>
                <c:pt idx="6">
                  <c:v>5390</c:v>
                </c:pt>
                <c:pt idx="7">
                  <c:v>4595</c:v>
                </c:pt>
                <c:pt idx="8">
                  <c:v>6705</c:v>
                </c:pt>
                <c:pt idx="9">
                  <c:v>5318</c:v>
                </c:pt>
                <c:pt idx="10">
                  <c:v>5837</c:v>
                </c:pt>
                <c:pt idx="11">
                  <c:v>5285</c:v>
                </c:pt>
                <c:pt idx="12">
                  <c:v>5292</c:v>
                </c:pt>
                <c:pt idx="13">
                  <c:v>5705</c:v>
                </c:pt>
              </c:numCache>
            </c:numRef>
          </c:val>
        </c:ser>
        <c:ser>
          <c:idx val="2"/>
          <c:order val="2"/>
          <c:tx>
            <c:strRef>
              <c:f>'Tabulka a graf č. 5'!$A$13:$P$13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a graf č. 5'!$B$14:$O$14</c:f>
              <c:numCache>
                <c:formatCode>#,##0</c:formatCode>
                <c:ptCount val="14"/>
                <c:pt idx="0">
                  <c:v>6871</c:v>
                </c:pt>
                <c:pt idx="1">
                  <c:v>6756</c:v>
                </c:pt>
                <c:pt idx="2">
                  <c:v>6100</c:v>
                </c:pt>
                <c:pt idx="3">
                  <c:v>6707</c:v>
                </c:pt>
                <c:pt idx="4">
                  <c:v>6493</c:v>
                </c:pt>
                <c:pt idx="5">
                  <c:v>5819</c:v>
                </c:pt>
                <c:pt idx="6">
                  <c:v>6004</c:v>
                </c:pt>
                <c:pt idx="7">
                  <c:v>5101</c:v>
                </c:pt>
                <c:pt idx="8">
                  <c:v>7643</c:v>
                </c:pt>
                <c:pt idx="9">
                  <c:v>5867</c:v>
                </c:pt>
                <c:pt idx="10">
                  <c:v>6509</c:v>
                </c:pt>
                <c:pt idx="11">
                  <c:v>5909</c:v>
                </c:pt>
                <c:pt idx="12">
                  <c:v>5884</c:v>
                </c:pt>
                <c:pt idx="13">
                  <c:v>6296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18912"/>
        <c:axId val="224619304"/>
      </c:barChart>
      <c:catAx>
        <c:axId val="22461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1815901741564071"/>
              <c:y val="0.9294140353667912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4619304"/>
        <c:crosses val="autoZero"/>
        <c:auto val="1"/>
        <c:lblAlgn val="ctr"/>
        <c:lblOffset val="100"/>
        <c:noMultiLvlLbl val="0"/>
      </c:catAx>
      <c:valAx>
        <c:axId val="224619304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Kč/stravovaného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46189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33</xdr:row>
      <xdr:rowOff>28575</xdr:rowOff>
    </xdr:from>
    <xdr:to>
      <xdr:col>15</xdr:col>
      <xdr:colOff>504825</xdr:colOff>
      <xdr:row>57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15</xdr:col>
      <xdr:colOff>495300</xdr:colOff>
      <xdr:row>57</xdr:row>
      <xdr:rowOff>142875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abSelected="1" zoomScale="80" zoomScaleNormal="80" workbookViewId="0">
      <selection activeCell="B9" sqref="B9"/>
    </sheetView>
  </sheetViews>
  <sheetFormatPr defaultRowHeight="15" x14ac:dyDescent="0.25"/>
  <cols>
    <col min="1" max="1" width="83.85546875" style="9" customWidth="1"/>
    <col min="2" max="2" width="9.140625" customWidth="1"/>
  </cols>
  <sheetData>
    <row r="1" spans="1:1" x14ac:dyDescent="0.25">
      <c r="A1" s="42"/>
    </row>
    <row r="2" spans="1:1" x14ac:dyDescent="0.25">
      <c r="A2" s="42" t="s">
        <v>34</v>
      </c>
    </row>
    <row r="15" spans="1:1" ht="36" x14ac:dyDescent="0.55000000000000004">
      <c r="A15" s="6" t="s">
        <v>24</v>
      </c>
    </row>
    <row r="16" spans="1:1" ht="36" x14ac:dyDescent="0.55000000000000004">
      <c r="A16" s="6" t="s">
        <v>25</v>
      </c>
    </row>
    <row r="19" spans="1:1" ht="18.75" x14ac:dyDescent="0.3">
      <c r="A19" s="7" t="s">
        <v>26</v>
      </c>
    </row>
    <row r="21" spans="1:1" ht="18.75" x14ac:dyDescent="0.3">
      <c r="A21" s="7" t="s">
        <v>35</v>
      </c>
    </row>
    <row r="45" spans="1:1" x14ac:dyDescent="0.25">
      <c r="A45" s="8" t="s">
        <v>14</v>
      </c>
    </row>
    <row r="46" spans="1:1" x14ac:dyDescent="0.25">
      <c r="A46" s="9" t="s">
        <v>15</v>
      </c>
    </row>
    <row r="47" spans="1:1" x14ac:dyDescent="0.25">
      <c r="A47" s="9" t="s">
        <v>27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Normal="100" workbookViewId="0">
      <selection activeCell="V19" sqref="V19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8" ht="18.75" x14ac:dyDescent="0.3">
      <c r="B1" s="48" t="s">
        <v>23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ht="15.75" x14ac:dyDescent="0.25">
      <c r="A2" s="10"/>
      <c r="B2" s="49" t="s">
        <v>33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8" ht="16.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8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8" ht="19.5" thickBot="1" x14ac:dyDescent="0.3">
      <c r="A5" s="50">
        <f>'Tabulka a graf č. 5'!A5:P5</f>
        <v>2018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8" x14ac:dyDescent="0.25">
      <c r="A6" s="11" t="s">
        <v>28</v>
      </c>
      <c r="B6" s="12">
        <f>ROUND(12*B8/B7,0)</f>
        <v>6683</v>
      </c>
      <c r="C6" s="12">
        <f>ROUND(12*C8/C7,0)</f>
        <v>6260</v>
      </c>
      <c r="D6" s="12">
        <f t="shared" ref="D6:O6" si="0">ROUND(12*D8/D7,0)</f>
        <v>5893</v>
      </c>
      <c r="E6" s="12">
        <f t="shared" si="0"/>
        <v>6076</v>
      </c>
      <c r="F6" s="12">
        <f t="shared" si="0"/>
        <v>5717</v>
      </c>
      <c r="G6" s="12">
        <f t="shared" si="0"/>
        <v>6063</v>
      </c>
      <c r="H6" s="12">
        <f t="shared" si="0"/>
        <v>5993</v>
      </c>
      <c r="I6" s="12">
        <f t="shared" si="0"/>
        <v>6187</v>
      </c>
      <c r="J6" s="12">
        <f t="shared" si="0"/>
        <v>7122</v>
      </c>
      <c r="K6" s="12">
        <f t="shared" si="0"/>
        <v>5752</v>
      </c>
      <c r="L6" s="12">
        <f t="shared" si="0"/>
        <v>6467</v>
      </c>
      <c r="M6" s="12">
        <f t="shared" si="0"/>
        <v>5769</v>
      </c>
      <c r="N6" s="12">
        <f t="shared" si="0"/>
        <v>5504</v>
      </c>
      <c r="O6" s="12">
        <f t="shared" si="0"/>
        <v>6066</v>
      </c>
      <c r="P6" s="13">
        <f>SUMIF(B6:O6,"&gt;0")/COUNTIF(B6:O6,"&gt;0")</f>
        <v>6110.8571428571431</v>
      </c>
      <c r="R6" s="44"/>
    </row>
    <row r="7" spans="1:18" x14ac:dyDescent="0.25">
      <c r="A7" s="14" t="s">
        <v>16</v>
      </c>
      <c r="B7" s="15">
        <v>32.104999999999997</v>
      </c>
      <c r="C7" s="15">
        <v>35.96</v>
      </c>
      <c r="D7" s="15">
        <v>34.847320000000003</v>
      </c>
      <c r="E7" s="15">
        <v>34.619999999999997</v>
      </c>
      <c r="F7" s="15">
        <v>34.631</v>
      </c>
      <c r="G7" s="16">
        <v>32</v>
      </c>
      <c r="H7" s="15">
        <v>35.822012399999998</v>
      </c>
      <c r="I7" s="15">
        <v>33.89</v>
      </c>
      <c r="J7" s="15">
        <v>29.609504999999999</v>
      </c>
      <c r="K7" s="15">
        <v>34.631</v>
      </c>
      <c r="L7" s="15">
        <v>33.72</v>
      </c>
      <c r="M7" s="15">
        <v>34.799999999999997</v>
      </c>
      <c r="N7" s="15">
        <v>37.491</v>
      </c>
      <c r="O7" s="17">
        <v>34.262</v>
      </c>
      <c r="P7" s="18">
        <f>SUMIF(B7:O7,"&gt;0")/COUNTIF(B7:O7,"&gt;0")</f>
        <v>34.170631242857148</v>
      </c>
    </row>
    <row r="8" spans="1:18" ht="15.75" thickBot="1" x14ac:dyDescent="0.3">
      <c r="A8" s="19" t="s">
        <v>17</v>
      </c>
      <c r="B8" s="20">
        <v>17880</v>
      </c>
      <c r="C8" s="20">
        <v>18758</v>
      </c>
      <c r="D8" s="20">
        <v>17114</v>
      </c>
      <c r="E8" s="20">
        <v>17529</v>
      </c>
      <c r="F8" s="20">
        <v>16500</v>
      </c>
      <c r="G8" s="20">
        <v>16168</v>
      </c>
      <c r="H8" s="20">
        <v>17890</v>
      </c>
      <c r="I8" s="20">
        <v>17472</v>
      </c>
      <c r="J8" s="20">
        <v>17573</v>
      </c>
      <c r="K8" s="20">
        <v>16601</v>
      </c>
      <c r="L8" s="21">
        <v>18172</v>
      </c>
      <c r="M8" s="20">
        <v>16730</v>
      </c>
      <c r="N8" s="20">
        <v>17197</v>
      </c>
      <c r="O8" s="22">
        <v>17320</v>
      </c>
      <c r="P8" s="23">
        <f>SUMIF(B8:O8,"&gt;0")/COUNTIF(B8:O8,"&gt;0")</f>
        <v>17350.285714285714</v>
      </c>
    </row>
    <row r="9" spans="1:18" s="5" customFormat="1" ht="19.5" thickBot="1" x14ac:dyDescent="0.3">
      <c r="A9" s="50">
        <f>'Tabulka a graf č. 5'!A9:P9</f>
        <v>2019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8" s="5" customFormat="1" x14ac:dyDescent="0.25">
      <c r="A10" s="11" t="s">
        <v>28</v>
      </c>
      <c r="B10" s="12">
        <f>ROUND(12*B12/B11,0)</f>
        <v>7367</v>
      </c>
      <c r="C10" s="12">
        <f t="shared" ref="C10:O10" si="1">ROUND(12*C12/C11,0)</f>
        <v>7165</v>
      </c>
      <c r="D10" s="12">
        <f t="shared" si="1"/>
        <v>5893</v>
      </c>
      <c r="E10" s="12">
        <f t="shared" si="1"/>
        <v>6724</v>
      </c>
      <c r="F10" s="12">
        <f t="shared" si="1"/>
        <v>6306</v>
      </c>
      <c r="G10" s="12">
        <f t="shared" si="1"/>
        <v>6669</v>
      </c>
      <c r="H10" s="12">
        <f t="shared" si="1"/>
        <v>6629</v>
      </c>
      <c r="I10" s="12">
        <f t="shared" si="1"/>
        <v>6805</v>
      </c>
      <c r="J10" s="12">
        <f t="shared" si="1"/>
        <v>8087</v>
      </c>
      <c r="K10" s="12">
        <f t="shared" si="1"/>
        <v>6414</v>
      </c>
      <c r="L10" s="12">
        <f t="shared" si="1"/>
        <v>7063</v>
      </c>
      <c r="M10" s="12">
        <f t="shared" si="1"/>
        <v>6375</v>
      </c>
      <c r="N10" s="12">
        <f t="shared" si="1"/>
        <v>6299</v>
      </c>
      <c r="O10" s="12">
        <f t="shared" si="1"/>
        <v>6735</v>
      </c>
      <c r="P10" s="13">
        <f>SUMIF(B10:O10,"&gt;0")/COUNTIF(B10:O10,"&gt;0")</f>
        <v>6752.2142857142853</v>
      </c>
    </row>
    <row r="11" spans="1:18" s="5" customFormat="1" x14ac:dyDescent="0.25">
      <c r="A11" s="14" t="s">
        <v>16</v>
      </c>
      <c r="B11" s="15">
        <v>32.104999999999997</v>
      </c>
      <c r="C11" s="15">
        <v>34.243200000000002</v>
      </c>
      <c r="D11" s="15">
        <v>34.847320000000003</v>
      </c>
      <c r="E11" s="15">
        <v>34.619999999999997</v>
      </c>
      <c r="F11" s="15">
        <v>34.631</v>
      </c>
      <c r="G11" s="16">
        <v>32</v>
      </c>
      <c r="H11" s="15">
        <v>35.822012399999998</v>
      </c>
      <c r="I11" s="15">
        <v>33.89</v>
      </c>
      <c r="J11" s="15">
        <v>29.609504999999999</v>
      </c>
      <c r="K11" s="15">
        <v>34.631</v>
      </c>
      <c r="L11" s="15">
        <v>33.72</v>
      </c>
      <c r="M11" s="15">
        <v>34.799999999999997</v>
      </c>
      <c r="N11" s="15">
        <v>37.491</v>
      </c>
      <c r="O11" s="17">
        <v>34.262</v>
      </c>
      <c r="P11" s="18">
        <f>SUMIF(B11:O11,"&gt;0")/COUNTIF(B11:O11,"&gt;0")</f>
        <v>34.04800267142857</v>
      </c>
    </row>
    <row r="12" spans="1:18" s="5" customFormat="1" ht="15.75" thickBot="1" x14ac:dyDescent="0.3">
      <c r="A12" s="19" t="s">
        <v>17</v>
      </c>
      <c r="B12" s="20">
        <v>19710</v>
      </c>
      <c r="C12" s="20">
        <v>20446</v>
      </c>
      <c r="D12" s="20">
        <v>17114</v>
      </c>
      <c r="E12" s="20">
        <v>19400</v>
      </c>
      <c r="F12" s="20">
        <v>18200</v>
      </c>
      <c r="G12" s="20">
        <v>17785</v>
      </c>
      <c r="H12" s="20">
        <v>19790</v>
      </c>
      <c r="I12" s="20">
        <v>19219</v>
      </c>
      <c r="J12" s="20">
        <v>19954</v>
      </c>
      <c r="K12" s="20">
        <v>18510</v>
      </c>
      <c r="L12" s="21">
        <v>19846</v>
      </c>
      <c r="M12" s="20">
        <v>18487</v>
      </c>
      <c r="N12" s="20">
        <v>19680</v>
      </c>
      <c r="O12" s="22">
        <v>19230</v>
      </c>
      <c r="P12" s="23">
        <f>SUMIF(B12:O12,"&gt;0")/COUNTIF(B12:O12,"&gt;0")</f>
        <v>19097.928571428572</v>
      </c>
    </row>
    <row r="13" spans="1:18" s="5" customFormat="1" ht="19.5" thickBot="1" x14ac:dyDescent="0.3">
      <c r="A13" s="50">
        <f>'Tabulka a graf č. 5'!A13:P13</f>
        <v>2020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8" s="5" customFormat="1" x14ac:dyDescent="0.25">
      <c r="A14" s="11" t="s">
        <v>28</v>
      </c>
      <c r="B14" s="12">
        <f>ROUND(12*B16/B15,0)</f>
        <v>9305</v>
      </c>
      <c r="C14" s="12">
        <f>ROUND(12*C16/C15,0)</f>
        <v>8207</v>
      </c>
      <c r="D14" s="12">
        <f t="shared" ref="D14:O14" si="2">ROUND(12*D16/D15,0)</f>
        <v>7298</v>
      </c>
      <c r="E14" s="12">
        <f t="shared" si="2"/>
        <v>8179</v>
      </c>
      <c r="F14" s="12">
        <f t="shared" si="2"/>
        <v>7831</v>
      </c>
      <c r="G14" s="12">
        <f t="shared" si="2"/>
        <v>7080</v>
      </c>
      <c r="H14" s="12">
        <f t="shared" si="2"/>
        <v>7411</v>
      </c>
      <c r="I14" s="12">
        <f t="shared" si="2"/>
        <v>7554</v>
      </c>
      <c r="J14" s="12">
        <f t="shared" si="2"/>
        <v>9218</v>
      </c>
      <c r="K14" s="12">
        <f t="shared" si="2"/>
        <v>7077</v>
      </c>
      <c r="L14" s="12">
        <f t="shared" si="2"/>
        <v>7876</v>
      </c>
      <c r="M14" s="12">
        <f t="shared" si="2"/>
        <v>7128</v>
      </c>
      <c r="N14" s="12">
        <f t="shared" si="2"/>
        <v>7006</v>
      </c>
      <c r="O14" s="12">
        <f t="shared" si="2"/>
        <v>7504</v>
      </c>
      <c r="P14" s="13">
        <f t="shared" ref="P14:P16" si="3">SUMIF(B14:O14,"&gt;0")/COUNTIF(B14:O14,"&gt;0")</f>
        <v>7762.4285714285716</v>
      </c>
    </row>
    <row r="15" spans="1:18" s="5" customFormat="1" x14ac:dyDescent="0.25">
      <c r="A15" s="14" t="s">
        <v>16</v>
      </c>
      <c r="B15" s="15">
        <v>27.984999999999999</v>
      </c>
      <c r="C15" s="15">
        <v>34.243200000000002</v>
      </c>
      <c r="D15" s="15">
        <v>38.612720000000003</v>
      </c>
      <c r="E15" s="15">
        <v>33.619999999999997</v>
      </c>
      <c r="F15" s="15">
        <v>34.631</v>
      </c>
      <c r="G15" s="16">
        <v>35.340000000000003</v>
      </c>
      <c r="H15" s="15">
        <v>35.119619999999998</v>
      </c>
      <c r="I15" s="15">
        <v>33.89</v>
      </c>
      <c r="J15" s="15">
        <v>29.609504999999999</v>
      </c>
      <c r="K15" s="15">
        <v>39.133000000000003</v>
      </c>
      <c r="L15" s="15">
        <v>33.72</v>
      </c>
      <c r="M15" s="15">
        <v>34.799999999999997</v>
      </c>
      <c r="N15" s="15">
        <v>37.491</v>
      </c>
      <c r="O15" s="17">
        <v>34.381</v>
      </c>
      <c r="P15" s="18">
        <f t="shared" si="3"/>
        <v>34.469717500000002</v>
      </c>
    </row>
    <row r="16" spans="1:18" s="5" customFormat="1" ht="15.75" thickBot="1" x14ac:dyDescent="0.3">
      <c r="A16" s="19" t="s">
        <v>17</v>
      </c>
      <c r="B16" s="20">
        <v>21700</v>
      </c>
      <c r="C16" s="20">
        <v>23420</v>
      </c>
      <c r="D16" s="20">
        <v>23484</v>
      </c>
      <c r="E16" s="20">
        <v>22915</v>
      </c>
      <c r="F16" s="20">
        <v>22600</v>
      </c>
      <c r="G16" s="20">
        <v>20850</v>
      </c>
      <c r="H16" s="20">
        <v>21690</v>
      </c>
      <c r="I16" s="20">
        <v>21333</v>
      </c>
      <c r="J16" s="20">
        <v>22745</v>
      </c>
      <c r="K16" s="20">
        <v>23078</v>
      </c>
      <c r="L16" s="21">
        <v>22132</v>
      </c>
      <c r="M16" s="20">
        <v>20671</v>
      </c>
      <c r="N16" s="20">
        <v>21888</v>
      </c>
      <c r="O16" s="22">
        <v>21500</v>
      </c>
      <c r="P16" s="23">
        <f t="shared" si="3"/>
        <v>22143.285714285714</v>
      </c>
    </row>
    <row r="17" spans="1:16" ht="19.5" thickBot="1" x14ac:dyDescent="0.3">
      <c r="A17" s="45" t="str">
        <f>'Tabulka a graf č. 5'!A17:P17</f>
        <v>Meziroční změny 2019 oproti 2018 -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28</v>
      </c>
      <c r="B18" s="27">
        <f t="shared" ref="B18:O18" si="4">ROUND(B10-B6,0)</f>
        <v>684</v>
      </c>
      <c r="C18" s="27">
        <f t="shared" si="4"/>
        <v>905</v>
      </c>
      <c r="D18" s="27">
        <f t="shared" si="4"/>
        <v>0</v>
      </c>
      <c r="E18" s="27">
        <f t="shared" si="4"/>
        <v>648</v>
      </c>
      <c r="F18" s="27">
        <f t="shared" si="4"/>
        <v>589</v>
      </c>
      <c r="G18" s="27">
        <f t="shared" si="4"/>
        <v>606</v>
      </c>
      <c r="H18" s="27">
        <f t="shared" si="4"/>
        <v>636</v>
      </c>
      <c r="I18" s="27">
        <f t="shared" si="4"/>
        <v>618</v>
      </c>
      <c r="J18" s="27">
        <f t="shared" si="4"/>
        <v>965</v>
      </c>
      <c r="K18" s="27">
        <f t="shared" si="4"/>
        <v>662</v>
      </c>
      <c r="L18" s="27">
        <f t="shared" si="4"/>
        <v>596</v>
      </c>
      <c r="M18" s="27">
        <f t="shared" si="4"/>
        <v>606</v>
      </c>
      <c r="N18" s="27">
        <f t="shared" si="4"/>
        <v>795</v>
      </c>
      <c r="O18" s="28">
        <f t="shared" si="4"/>
        <v>669</v>
      </c>
      <c r="P18" s="13">
        <f t="shared" ref="P18:P20" si="5">AVERAGE(B18:O18)</f>
        <v>641.35714285714289</v>
      </c>
    </row>
    <row r="19" spans="1:16" x14ac:dyDescent="0.25">
      <c r="A19" s="14" t="s">
        <v>16</v>
      </c>
      <c r="B19" s="30">
        <f t="shared" ref="B19:O19" si="6">ROUND(B11-B7,2)</f>
        <v>0</v>
      </c>
      <c r="C19" s="30">
        <f t="shared" si="6"/>
        <v>-1.72</v>
      </c>
      <c r="D19" s="30">
        <f t="shared" si="6"/>
        <v>0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6"/>
        <v>0</v>
      </c>
      <c r="O19" s="31">
        <f t="shared" si="6"/>
        <v>0</v>
      </c>
      <c r="P19" s="29">
        <f t="shared" si="5"/>
        <v>-0.12285714285714286</v>
      </c>
    </row>
    <row r="20" spans="1:16" ht="15.75" thickBot="1" x14ac:dyDescent="0.3">
      <c r="A20" s="19" t="s">
        <v>17</v>
      </c>
      <c r="B20" s="39">
        <f t="shared" ref="B20:O20" si="7">ROUND(B12-B8,0)</f>
        <v>1830</v>
      </c>
      <c r="C20" s="39">
        <f t="shared" si="7"/>
        <v>1688</v>
      </c>
      <c r="D20" s="39">
        <f t="shared" si="7"/>
        <v>0</v>
      </c>
      <c r="E20" s="39">
        <f t="shared" si="7"/>
        <v>1871</v>
      </c>
      <c r="F20" s="39">
        <f t="shared" si="7"/>
        <v>1700</v>
      </c>
      <c r="G20" s="39">
        <f t="shared" si="7"/>
        <v>1617</v>
      </c>
      <c r="H20" s="39">
        <f t="shared" si="7"/>
        <v>1900</v>
      </c>
      <c r="I20" s="39">
        <f t="shared" si="7"/>
        <v>1747</v>
      </c>
      <c r="J20" s="39">
        <f t="shared" si="7"/>
        <v>2381</v>
      </c>
      <c r="K20" s="39">
        <f t="shared" si="7"/>
        <v>1909</v>
      </c>
      <c r="L20" s="39">
        <f t="shared" si="7"/>
        <v>1674</v>
      </c>
      <c r="M20" s="39">
        <f t="shared" si="7"/>
        <v>1757</v>
      </c>
      <c r="N20" s="39">
        <f t="shared" si="7"/>
        <v>2483</v>
      </c>
      <c r="O20" s="40">
        <f t="shared" si="7"/>
        <v>1910</v>
      </c>
      <c r="P20" s="41">
        <f t="shared" si="5"/>
        <v>1747.6428571428571</v>
      </c>
    </row>
    <row r="21" spans="1:16" ht="19.5" thickBot="1" x14ac:dyDescent="0.3">
      <c r="A21" s="45" t="str">
        <f>'Tabulka a graf č. 5'!A21:P21</f>
        <v>Meziroční změny 2020 oproti 2019 -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28</v>
      </c>
      <c r="B22" s="27">
        <f t="shared" ref="B22:O22" si="8">ROUND(B14-B10,0)</f>
        <v>1938</v>
      </c>
      <c r="C22" s="27">
        <f t="shared" si="8"/>
        <v>1042</v>
      </c>
      <c r="D22" s="27">
        <f t="shared" si="8"/>
        <v>1405</v>
      </c>
      <c r="E22" s="27">
        <f t="shared" si="8"/>
        <v>1455</v>
      </c>
      <c r="F22" s="27">
        <f t="shared" si="8"/>
        <v>1525</v>
      </c>
      <c r="G22" s="27">
        <f t="shared" si="8"/>
        <v>411</v>
      </c>
      <c r="H22" s="27">
        <f t="shared" si="8"/>
        <v>782</v>
      </c>
      <c r="I22" s="27">
        <f t="shared" si="8"/>
        <v>749</v>
      </c>
      <c r="J22" s="27">
        <f t="shared" si="8"/>
        <v>1131</v>
      </c>
      <c r="K22" s="27">
        <f t="shared" si="8"/>
        <v>663</v>
      </c>
      <c r="L22" s="27">
        <f t="shared" si="8"/>
        <v>813</v>
      </c>
      <c r="M22" s="27">
        <f t="shared" si="8"/>
        <v>753</v>
      </c>
      <c r="N22" s="27">
        <f t="shared" si="8"/>
        <v>707</v>
      </c>
      <c r="O22" s="28">
        <f t="shared" si="8"/>
        <v>769</v>
      </c>
      <c r="P22" s="13">
        <f t="shared" ref="P22:P24" si="9">AVERAGE(B22:O22)</f>
        <v>1010.2142857142857</v>
      </c>
    </row>
    <row r="23" spans="1:16" x14ac:dyDescent="0.25">
      <c r="A23" s="14" t="s">
        <v>16</v>
      </c>
      <c r="B23" s="30">
        <f t="shared" ref="B23:O23" si="10">ROUND(B15-B11,2)</f>
        <v>-4.12</v>
      </c>
      <c r="C23" s="30">
        <f t="shared" si="10"/>
        <v>0</v>
      </c>
      <c r="D23" s="30">
        <f t="shared" si="10"/>
        <v>3.77</v>
      </c>
      <c r="E23" s="30">
        <f t="shared" si="10"/>
        <v>-1</v>
      </c>
      <c r="F23" s="30">
        <f t="shared" si="10"/>
        <v>0</v>
      </c>
      <c r="G23" s="30">
        <f t="shared" si="10"/>
        <v>3.34</v>
      </c>
      <c r="H23" s="30">
        <f t="shared" si="10"/>
        <v>-0.7</v>
      </c>
      <c r="I23" s="30">
        <f t="shared" si="10"/>
        <v>0</v>
      </c>
      <c r="J23" s="30">
        <f t="shared" si="10"/>
        <v>0</v>
      </c>
      <c r="K23" s="30">
        <f t="shared" si="10"/>
        <v>4.5</v>
      </c>
      <c r="L23" s="30">
        <f t="shared" si="10"/>
        <v>0</v>
      </c>
      <c r="M23" s="30">
        <f t="shared" si="10"/>
        <v>0</v>
      </c>
      <c r="N23" s="30">
        <f t="shared" si="10"/>
        <v>0</v>
      </c>
      <c r="O23" s="31">
        <f t="shared" si="10"/>
        <v>0.12</v>
      </c>
      <c r="P23" s="29">
        <f t="shared" si="9"/>
        <v>0.42214285714285715</v>
      </c>
    </row>
    <row r="24" spans="1:16" ht="15.75" thickBot="1" x14ac:dyDescent="0.3">
      <c r="A24" s="19" t="s">
        <v>17</v>
      </c>
      <c r="B24" s="39">
        <f t="shared" ref="B24:O24" si="11">ROUND(B16-B12,0)</f>
        <v>1990</v>
      </c>
      <c r="C24" s="39">
        <f t="shared" si="11"/>
        <v>2974</v>
      </c>
      <c r="D24" s="39">
        <f t="shared" si="11"/>
        <v>6370</v>
      </c>
      <c r="E24" s="39">
        <f t="shared" si="11"/>
        <v>3515</v>
      </c>
      <c r="F24" s="39">
        <f t="shared" si="11"/>
        <v>4400</v>
      </c>
      <c r="G24" s="39">
        <f t="shared" si="11"/>
        <v>3065</v>
      </c>
      <c r="H24" s="39">
        <f t="shared" si="11"/>
        <v>1900</v>
      </c>
      <c r="I24" s="39">
        <f t="shared" si="11"/>
        <v>2114</v>
      </c>
      <c r="J24" s="39">
        <f t="shared" si="11"/>
        <v>2791</v>
      </c>
      <c r="K24" s="39">
        <f t="shared" si="11"/>
        <v>4568</v>
      </c>
      <c r="L24" s="39">
        <f t="shared" si="11"/>
        <v>2286</v>
      </c>
      <c r="M24" s="39">
        <f t="shared" si="11"/>
        <v>2184</v>
      </c>
      <c r="N24" s="39">
        <f t="shared" si="11"/>
        <v>2208</v>
      </c>
      <c r="O24" s="40">
        <f t="shared" si="11"/>
        <v>2270</v>
      </c>
      <c r="P24" s="41">
        <f t="shared" si="9"/>
        <v>3045.3571428571427</v>
      </c>
    </row>
    <row r="25" spans="1:16" ht="19.5" thickBot="1" x14ac:dyDescent="0.3">
      <c r="A25" s="45" t="str">
        <f>'Tabulka a graf č. 5'!A25:P25</f>
        <v>Meziroční změny 2019 oproti 2018 - v %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28</v>
      </c>
      <c r="B26" s="35">
        <f t="shared" ref="B26:O28" si="12">ROUND(100*(B10-B6)/B6,2)</f>
        <v>10.23</v>
      </c>
      <c r="C26" s="35">
        <f t="shared" si="12"/>
        <v>14.46</v>
      </c>
      <c r="D26" s="35">
        <f t="shared" si="12"/>
        <v>0</v>
      </c>
      <c r="E26" s="35">
        <f t="shared" si="12"/>
        <v>10.66</v>
      </c>
      <c r="F26" s="35">
        <f t="shared" si="12"/>
        <v>10.3</v>
      </c>
      <c r="G26" s="35">
        <f t="shared" si="12"/>
        <v>10</v>
      </c>
      <c r="H26" s="35">
        <f t="shared" si="12"/>
        <v>10.61</v>
      </c>
      <c r="I26" s="35">
        <f t="shared" si="12"/>
        <v>9.99</v>
      </c>
      <c r="J26" s="35">
        <f t="shared" si="12"/>
        <v>13.55</v>
      </c>
      <c r="K26" s="35">
        <f t="shared" si="12"/>
        <v>11.51</v>
      </c>
      <c r="L26" s="35">
        <f t="shared" si="12"/>
        <v>9.2200000000000006</v>
      </c>
      <c r="M26" s="35">
        <f t="shared" si="12"/>
        <v>10.5</v>
      </c>
      <c r="N26" s="35">
        <f t="shared" si="12"/>
        <v>14.44</v>
      </c>
      <c r="O26" s="36">
        <f t="shared" si="12"/>
        <v>11.03</v>
      </c>
      <c r="P26" s="33">
        <f t="shared" ref="P26:P28" si="13">AVERAGE(B26:O26)</f>
        <v>10.464285714285714</v>
      </c>
    </row>
    <row r="27" spans="1:16" x14ac:dyDescent="0.25">
      <c r="A27" s="14" t="s">
        <v>16</v>
      </c>
      <c r="B27" s="30">
        <f t="shared" si="12"/>
        <v>0</v>
      </c>
      <c r="C27" s="30">
        <f t="shared" si="12"/>
        <v>-4.7699999999999996</v>
      </c>
      <c r="D27" s="30">
        <f t="shared" si="12"/>
        <v>0</v>
      </c>
      <c r="E27" s="30">
        <f t="shared" si="12"/>
        <v>0</v>
      </c>
      <c r="F27" s="30">
        <f t="shared" si="12"/>
        <v>0</v>
      </c>
      <c r="G27" s="30">
        <f t="shared" si="12"/>
        <v>0</v>
      </c>
      <c r="H27" s="30">
        <f t="shared" si="12"/>
        <v>0</v>
      </c>
      <c r="I27" s="30">
        <f t="shared" si="12"/>
        <v>0</v>
      </c>
      <c r="J27" s="30">
        <f t="shared" si="12"/>
        <v>0</v>
      </c>
      <c r="K27" s="30">
        <f t="shared" si="12"/>
        <v>0</v>
      </c>
      <c r="L27" s="30">
        <f t="shared" si="12"/>
        <v>0</v>
      </c>
      <c r="M27" s="30">
        <f t="shared" si="12"/>
        <v>0</v>
      </c>
      <c r="N27" s="30">
        <f t="shared" si="12"/>
        <v>0</v>
      </c>
      <c r="O27" s="31">
        <f t="shared" si="12"/>
        <v>0</v>
      </c>
      <c r="P27" s="29">
        <f t="shared" si="13"/>
        <v>-0.34071428571428569</v>
      </c>
    </row>
    <row r="28" spans="1:16" ht="15.75" thickBot="1" x14ac:dyDescent="0.3">
      <c r="A28" s="19" t="s">
        <v>17</v>
      </c>
      <c r="B28" s="37">
        <f t="shared" si="12"/>
        <v>10.23</v>
      </c>
      <c r="C28" s="37">
        <f t="shared" si="12"/>
        <v>9</v>
      </c>
      <c r="D28" s="37">
        <f t="shared" si="12"/>
        <v>0</v>
      </c>
      <c r="E28" s="37">
        <f t="shared" si="12"/>
        <v>10.67</v>
      </c>
      <c r="F28" s="37">
        <f t="shared" si="12"/>
        <v>10.3</v>
      </c>
      <c r="G28" s="37">
        <f t="shared" si="12"/>
        <v>10</v>
      </c>
      <c r="H28" s="37">
        <f t="shared" si="12"/>
        <v>10.62</v>
      </c>
      <c r="I28" s="37">
        <f t="shared" si="12"/>
        <v>10</v>
      </c>
      <c r="J28" s="37">
        <f t="shared" si="12"/>
        <v>13.55</v>
      </c>
      <c r="K28" s="37">
        <f t="shared" si="12"/>
        <v>11.5</v>
      </c>
      <c r="L28" s="37">
        <f t="shared" si="12"/>
        <v>9.2100000000000009</v>
      </c>
      <c r="M28" s="37">
        <f t="shared" si="12"/>
        <v>10.5</v>
      </c>
      <c r="N28" s="37">
        <f t="shared" si="12"/>
        <v>14.44</v>
      </c>
      <c r="O28" s="38">
        <f t="shared" si="12"/>
        <v>11.03</v>
      </c>
      <c r="P28" s="34">
        <f t="shared" si="13"/>
        <v>10.074999999999999</v>
      </c>
    </row>
    <row r="29" spans="1:16" ht="19.5" thickBot="1" x14ac:dyDescent="0.3">
      <c r="A29" s="45" t="str">
        <f>'Tabulka a graf č. 5'!A29:P29</f>
        <v>Meziroční změny 2020 oproti 2019 -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28</v>
      </c>
      <c r="B30" s="35">
        <f t="shared" ref="B30:O32" si="14">ROUND(100*(B14-B10)/B10,2)</f>
        <v>26.31</v>
      </c>
      <c r="C30" s="35">
        <f t="shared" si="14"/>
        <v>14.54</v>
      </c>
      <c r="D30" s="35">
        <f t="shared" si="14"/>
        <v>23.84</v>
      </c>
      <c r="E30" s="35">
        <f t="shared" si="14"/>
        <v>21.64</v>
      </c>
      <c r="F30" s="35">
        <f t="shared" si="14"/>
        <v>24.18</v>
      </c>
      <c r="G30" s="35">
        <f t="shared" si="14"/>
        <v>6.16</v>
      </c>
      <c r="H30" s="35">
        <f t="shared" si="14"/>
        <v>11.8</v>
      </c>
      <c r="I30" s="35">
        <f t="shared" si="14"/>
        <v>11.01</v>
      </c>
      <c r="J30" s="35">
        <f t="shared" si="14"/>
        <v>13.99</v>
      </c>
      <c r="K30" s="35">
        <f t="shared" si="14"/>
        <v>10.34</v>
      </c>
      <c r="L30" s="35">
        <f t="shared" si="14"/>
        <v>11.51</v>
      </c>
      <c r="M30" s="35">
        <f t="shared" si="14"/>
        <v>11.81</v>
      </c>
      <c r="N30" s="35">
        <f t="shared" si="14"/>
        <v>11.22</v>
      </c>
      <c r="O30" s="36">
        <f t="shared" si="14"/>
        <v>11.42</v>
      </c>
      <c r="P30" s="33">
        <f t="shared" ref="P30:P32" si="15">AVERAGE(B30:O30)</f>
        <v>14.983571428571427</v>
      </c>
    </row>
    <row r="31" spans="1:16" x14ac:dyDescent="0.25">
      <c r="A31" s="14" t="s">
        <v>16</v>
      </c>
      <c r="B31" s="30">
        <f t="shared" si="14"/>
        <v>-12.83</v>
      </c>
      <c r="C31" s="30">
        <f t="shared" si="14"/>
        <v>0</v>
      </c>
      <c r="D31" s="30">
        <f t="shared" si="14"/>
        <v>10.81</v>
      </c>
      <c r="E31" s="30">
        <f t="shared" si="14"/>
        <v>-2.89</v>
      </c>
      <c r="F31" s="30">
        <f t="shared" si="14"/>
        <v>0</v>
      </c>
      <c r="G31" s="30">
        <f t="shared" si="14"/>
        <v>10.44</v>
      </c>
      <c r="H31" s="30">
        <f t="shared" si="14"/>
        <v>-1.96</v>
      </c>
      <c r="I31" s="30">
        <f t="shared" si="14"/>
        <v>0</v>
      </c>
      <c r="J31" s="30">
        <f t="shared" si="14"/>
        <v>0</v>
      </c>
      <c r="K31" s="30">
        <f t="shared" si="14"/>
        <v>13</v>
      </c>
      <c r="L31" s="30">
        <f t="shared" si="14"/>
        <v>0</v>
      </c>
      <c r="M31" s="30">
        <f t="shared" si="14"/>
        <v>0</v>
      </c>
      <c r="N31" s="30">
        <f t="shared" si="14"/>
        <v>0</v>
      </c>
      <c r="O31" s="31">
        <f t="shared" si="14"/>
        <v>0.35</v>
      </c>
      <c r="P31" s="29">
        <f t="shared" si="15"/>
        <v>1.2085714285714286</v>
      </c>
    </row>
    <row r="32" spans="1:16" ht="15.75" thickBot="1" x14ac:dyDescent="0.3">
      <c r="A32" s="19" t="s">
        <v>17</v>
      </c>
      <c r="B32" s="37">
        <f t="shared" si="14"/>
        <v>10.1</v>
      </c>
      <c r="C32" s="37">
        <f t="shared" si="14"/>
        <v>14.55</v>
      </c>
      <c r="D32" s="37">
        <f t="shared" si="14"/>
        <v>37.22</v>
      </c>
      <c r="E32" s="37">
        <f t="shared" si="14"/>
        <v>18.12</v>
      </c>
      <c r="F32" s="37">
        <f t="shared" si="14"/>
        <v>24.18</v>
      </c>
      <c r="G32" s="37">
        <f t="shared" si="14"/>
        <v>17.23</v>
      </c>
      <c r="H32" s="37">
        <f t="shared" si="14"/>
        <v>9.6</v>
      </c>
      <c r="I32" s="37">
        <f t="shared" si="14"/>
        <v>11</v>
      </c>
      <c r="J32" s="37">
        <f t="shared" si="14"/>
        <v>13.99</v>
      </c>
      <c r="K32" s="37">
        <f t="shared" si="14"/>
        <v>24.68</v>
      </c>
      <c r="L32" s="37">
        <f t="shared" si="14"/>
        <v>11.52</v>
      </c>
      <c r="M32" s="37">
        <f t="shared" si="14"/>
        <v>11.81</v>
      </c>
      <c r="N32" s="37">
        <f t="shared" si="14"/>
        <v>11.22</v>
      </c>
      <c r="O32" s="38">
        <f t="shared" si="14"/>
        <v>11.8</v>
      </c>
      <c r="P32" s="34">
        <f t="shared" si="15"/>
        <v>16.215714285714288</v>
      </c>
    </row>
  </sheetData>
  <mergeCells count="9">
    <mergeCell ref="A21:P21"/>
    <mergeCell ref="A25:P25"/>
    <mergeCell ref="A29:P29"/>
    <mergeCell ref="B1:P1"/>
    <mergeCell ref="B2:O2"/>
    <mergeCell ref="A5:P5"/>
    <mergeCell ref="A9:P9"/>
    <mergeCell ref="A13:P13"/>
    <mergeCell ref="A17:P1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pane xSplit="1" ySplit="4" topLeftCell="B17" activePane="bottomRight" state="frozen"/>
      <selection activeCell="S50" sqref="S50"/>
      <selection pane="topRight" activeCell="S50" sqref="S50"/>
      <selection pane="bottomLeft" activeCell="S50" sqref="S50"/>
      <selection pane="bottomRight" activeCell="W22" sqref="W22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v mateřské škole v letech 2018 - 2020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32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f>'Tabulka a graf č. 5'!A5:P5</f>
        <v>2018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28</v>
      </c>
      <c r="B6" s="12">
        <f>ROUND(12*B8/B7,0)</f>
        <v>6052</v>
      </c>
      <c r="C6" s="12">
        <f>ROUND(12*C8/C7,0)</f>
        <v>5583</v>
      </c>
      <c r="D6" s="12">
        <f t="shared" ref="D6:O6" si="0">ROUND(12*D8/D7,0)</f>
        <v>5405</v>
      </c>
      <c r="E6" s="12">
        <f t="shared" si="0"/>
        <v>5447</v>
      </c>
      <c r="F6" s="12">
        <f t="shared" si="0"/>
        <v>5126</v>
      </c>
      <c r="G6" s="12">
        <f t="shared" si="0"/>
        <v>5515</v>
      </c>
      <c r="H6" s="12">
        <f t="shared" si="0"/>
        <v>5369</v>
      </c>
      <c r="I6" s="12">
        <f t="shared" si="0"/>
        <v>5606</v>
      </c>
      <c r="J6" s="12">
        <f t="shared" si="0"/>
        <v>6385</v>
      </c>
      <c r="K6" s="12">
        <f t="shared" si="0"/>
        <v>5157</v>
      </c>
      <c r="L6" s="12">
        <f t="shared" si="0"/>
        <v>5767</v>
      </c>
      <c r="M6" s="12">
        <f t="shared" si="0"/>
        <v>5172</v>
      </c>
      <c r="N6" s="12">
        <f t="shared" si="0"/>
        <v>4974</v>
      </c>
      <c r="O6" s="12">
        <f t="shared" si="0"/>
        <v>5487</v>
      </c>
      <c r="P6" s="13">
        <f>SUMIF(B6:O6,"&gt;0")/COUNTIF(B6:O6,"&gt;0")</f>
        <v>5503.2142857142853</v>
      </c>
    </row>
    <row r="7" spans="1:16" x14ac:dyDescent="0.25">
      <c r="A7" s="14" t="s">
        <v>16</v>
      </c>
      <c r="B7" s="15">
        <v>35.450000000000003</v>
      </c>
      <c r="C7" s="15">
        <v>40.32</v>
      </c>
      <c r="D7" s="15">
        <v>37.995999999999995</v>
      </c>
      <c r="E7" s="15">
        <v>38.619999999999997</v>
      </c>
      <c r="F7" s="15">
        <v>38.630000000000003</v>
      </c>
      <c r="G7" s="16">
        <v>35.18</v>
      </c>
      <c r="H7" s="15">
        <v>39.982571999999998</v>
      </c>
      <c r="I7" s="15">
        <v>37.4</v>
      </c>
      <c r="J7" s="15">
        <v>33.028649999999999</v>
      </c>
      <c r="K7" s="15">
        <v>38.630000000000003</v>
      </c>
      <c r="L7" s="15">
        <v>37.81</v>
      </c>
      <c r="M7" s="15">
        <v>38.82</v>
      </c>
      <c r="N7" s="15">
        <v>41.489999999999995</v>
      </c>
      <c r="O7" s="17">
        <v>37.880000000000003</v>
      </c>
      <c r="P7" s="18">
        <f>SUMIF(B7:O7,"&gt;0")/COUNTIF(B7:O7,"&gt;0")</f>
        <v>37.945515857142858</v>
      </c>
    </row>
    <row r="8" spans="1:16" ht="15.75" thickBot="1" x14ac:dyDescent="0.3">
      <c r="A8" s="19" t="s">
        <v>17</v>
      </c>
      <c r="B8" s="20">
        <v>17880</v>
      </c>
      <c r="C8" s="20">
        <v>18758</v>
      </c>
      <c r="D8" s="20">
        <v>17114</v>
      </c>
      <c r="E8" s="20">
        <v>17529</v>
      </c>
      <c r="F8" s="20">
        <v>16500</v>
      </c>
      <c r="G8" s="20">
        <v>16168</v>
      </c>
      <c r="H8" s="20">
        <v>17890</v>
      </c>
      <c r="I8" s="20">
        <v>17472</v>
      </c>
      <c r="J8" s="20">
        <v>17573</v>
      </c>
      <c r="K8" s="20">
        <v>16601</v>
      </c>
      <c r="L8" s="21">
        <v>18172</v>
      </c>
      <c r="M8" s="20">
        <v>16730</v>
      </c>
      <c r="N8" s="20">
        <v>17197</v>
      </c>
      <c r="O8" s="22">
        <v>17320</v>
      </c>
      <c r="P8" s="23">
        <f>SUMIF(B8:O8,"&gt;0")/COUNTIF(B8:O8,"&gt;0")</f>
        <v>17350.285714285714</v>
      </c>
    </row>
    <row r="9" spans="1:16" s="5" customFormat="1" ht="19.5" thickBot="1" x14ac:dyDescent="0.3">
      <c r="A9" s="50">
        <f>'Tabulka a graf č. 5'!A9:P9</f>
        <v>2019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28</v>
      </c>
      <c r="B10" s="12">
        <f>ROUND(12*B12/B11,0)</f>
        <v>6672</v>
      </c>
      <c r="C10" s="12">
        <f t="shared" ref="C10:O10" si="1">ROUND(12*C12/C11,0)</f>
        <v>6389</v>
      </c>
      <c r="D10" s="12">
        <f t="shared" si="1"/>
        <v>5405</v>
      </c>
      <c r="E10" s="12">
        <f t="shared" si="1"/>
        <v>6028</v>
      </c>
      <c r="F10" s="12">
        <f t="shared" si="1"/>
        <v>5654</v>
      </c>
      <c r="G10" s="12">
        <f t="shared" si="1"/>
        <v>6067</v>
      </c>
      <c r="H10" s="12">
        <f t="shared" si="1"/>
        <v>5940</v>
      </c>
      <c r="I10" s="12">
        <f t="shared" si="1"/>
        <v>6167</v>
      </c>
      <c r="J10" s="12">
        <f t="shared" si="1"/>
        <v>7250</v>
      </c>
      <c r="K10" s="12">
        <f t="shared" si="1"/>
        <v>5750</v>
      </c>
      <c r="L10" s="12">
        <f t="shared" si="1"/>
        <v>6299</v>
      </c>
      <c r="M10" s="12">
        <f t="shared" si="1"/>
        <v>5715</v>
      </c>
      <c r="N10" s="12">
        <f t="shared" si="1"/>
        <v>5692</v>
      </c>
      <c r="O10" s="12">
        <f t="shared" si="1"/>
        <v>6092</v>
      </c>
      <c r="P10" s="13">
        <f>SUMIF(B10:O10,"&gt;0")/COUNTIF(B10:O10,"&gt;0")</f>
        <v>6080</v>
      </c>
    </row>
    <row r="11" spans="1:16" s="5" customFormat="1" x14ac:dyDescent="0.25">
      <c r="A11" s="14" t="s">
        <v>16</v>
      </c>
      <c r="B11" s="15">
        <v>35.450000000000003</v>
      </c>
      <c r="C11" s="15">
        <v>38.404200000000003</v>
      </c>
      <c r="D11" s="15">
        <v>37.995999999999995</v>
      </c>
      <c r="E11" s="15">
        <v>38.619999999999997</v>
      </c>
      <c r="F11" s="15">
        <v>38.630000000000003</v>
      </c>
      <c r="G11" s="16">
        <v>35.18</v>
      </c>
      <c r="H11" s="15">
        <v>39.982571999999998</v>
      </c>
      <c r="I11" s="15">
        <v>37.4</v>
      </c>
      <c r="J11" s="15">
        <v>33.028649999999999</v>
      </c>
      <c r="K11" s="15">
        <v>38.630000000000003</v>
      </c>
      <c r="L11" s="15">
        <v>37.81</v>
      </c>
      <c r="M11" s="15">
        <v>38.82</v>
      </c>
      <c r="N11" s="15">
        <v>41.489999999999995</v>
      </c>
      <c r="O11" s="17">
        <v>37.880000000000003</v>
      </c>
      <c r="P11" s="18">
        <f>SUMIF(B11:O11,"&gt;0")/COUNTIF(B11:O11,"&gt;0")</f>
        <v>37.808672999999999</v>
      </c>
    </row>
    <row r="12" spans="1:16" s="5" customFormat="1" ht="15.75" thickBot="1" x14ac:dyDescent="0.3">
      <c r="A12" s="19" t="s">
        <v>17</v>
      </c>
      <c r="B12" s="20">
        <v>19710</v>
      </c>
      <c r="C12" s="20">
        <v>20446</v>
      </c>
      <c r="D12" s="20">
        <v>17114</v>
      </c>
      <c r="E12" s="20">
        <v>19400</v>
      </c>
      <c r="F12" s="20">
        <v>18200</v>
      </c>
      <c r="G12" s="20">
        <v>17785</v>
      </c>
      <c r="H12" s="20">
        <v>19790</v>
      </c>
      <c r="I12" s="20">
        <v>19219</v>
      </c>
      <c r="J12" s="20">
        <v>19954</v>
      </c>
      <c r="K12" s="20">
        <v>18510</v>
      </c>
      <c r="L12" s="21">
        <v>19846</v>
      </c>
      <c r="M12" s="20">
        <v>18487</v>
      </c>
      <c r="N12" s="20">
        <v>19680</v>
      </c>
      <c r="O12" s="22">
        <v>19230</v>
      </c>
      <c r="P12" s="23">
        <f>SUMIF(B12:O12,"&gt;0")/COUNTIF(B12:O12,"&gt;0")</f>
        <v>19097.928571428572</v>
      </c>
    </row>
    <row r="13" spans="1:16" s="5" customFormat="1" ht="19.5" thickBot="1" x14ac:dyDescent="0.3">
      <c r="A13" s="50">
        <f>'Tabulka a graf č. 5'!A13:P13</f>
        <v>2020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28</v>
      </c>
      <c r="B14" s="12">
        <f>ROUND(12*B16/B15,0)</f>
        <v>8049</v>
      </c>
      <c r="C14" s="12">
        <f>ROUND(12*C16/C15,0)</f>
        <v>7318</v>
      </c>
      <c r="D14" s="12">
        <f t="shared" ref="D14:O14" si="2">ROUND(12*D16/D15,0)</f>
        <v>6689</v>
      </c>
      <c r="E14" s="12">
        <f t="shared" si="2"/>
        <v>7309</v>
      </c>
      <c r="F14" s="12">
        <f t="shared" si="2"/>
        <v>7020</v>
      </c>
      <c r="G14" s="12">
        <f t="shared" si="2"/>
        <v>6593</v>
      </c>
      <c r="H14" s="12">
        <f t="shared" si="2"/>
        <v>6640</v>
      </c>
      <c r="I14" s="12">
        <f t="shared" si="2"/>
        <v>6845</v>
      </c>
      <c r="J14" s="12">
        <f t="shared" si="2"/>
        <v>8264</v>
      </c>
      <c r="K14" s="12">
        <f t="shared" si="2"/>
        <v>6344</v>
      </c>
      <c r="L14" s="12">
        <f t="shared" si="2"/>
        <v>7024</v>
      </c>
      <c r="M14" s="12">
        <f t="shared" si="2"/>
        <v>6390</v>
      </c>
      <c r="N14" s="12">
        <f t="shared" si="2"/>
        <v>6331</v>
      </c>
      <c r="O14" s="12">
        <f t="shared" si="2"/>
        <v>6770</v>
      </c>
      <c r="P14" s="13">
        <f t="shared" ref="P14:P16" si="3">SUMIF(B14:O14,"&gt;0")/COUNTIF(B14:O14,"&gt;0")</f>
        <v>6970.4285714285716</v>
      </c>
    </row>
    <row r="15" spans="1:16" s="5" customFormat="1" x14ac:dyDescent="0.25">
      <c r="A15" s="14" t="s">
        <v>16</v>
      </c>
      <c r="B15" s="15">
        <v>32.35</v>
      </c>
      <c r="C15" s="15">
        <v>38.404200000000003</v>
      </c>
      <c r="D15" s="15">
        <v>42.128</v>
      </c>
      <c r="E15" s="15">
        <v>37.619999999999997</v>
      </c>
      <c r="F15" s="15">
        <v>38.630000000000003</v>
      </c>
      <c r="G15" s="16">
        <v>37.950000000000003</v>
      </c>
      <c r="H15" s="15">
        <v>39.198599999999999</v>
      </c>
      <c r="I15" s="15">
        <v>37.4</v>
      </c>
      <c r="J15" s="15">
        <v>33.028649999999999</v>
      </c>
      <c r="K15" s="15">
        <v>43.652000000000001</v>
      </c>
      <c r="L15" s="15">
        <v>37.81</v>
      </c>
      <c r="M15" s="15">
        <v>38.82</v>
      </c>
      <c r="N15" s="15">
        <v>41.489999999999995</v>
      </c>
      <c r="O15" s="17">
        <v>38.11</v>
      </c>
      <c r="P15" s="18">
        <f t="shared" si="3"/>
        <v>38.327960714285709</v>
      </c>
    </row>
    <row r="16" spans="1:16" s="5" customFormat="1" ht="15.75" thickBot="1" x14ac:dyDescent="0.3">
      <c r="A16" s="19" t="s">
        <v>17</v>
      </c>
      <c r="B16" s="20">
        <v>21700</v>
      </c>
      <c r="C16" s="20">
        <v>23420</v>
      </c>
      <c r="D16" s="20">
        <v>23484</v>
      </c>
      <c r="E16" s="20">
        <v>22915</v>
      </c>
      <c r="F16" s="20">
        <v>22600</v>
      </c>
      <c r="G16" s="20">
        <v>20850</v>
      </c>
      <c r="H16" s="20">
        <v>21690</v>
      </c>
      <c r="I16" s="20">
        <v>21333</v>
      </c>
      <c r="J16" s="20">
        <v>22745</v>
      </c>
      <c r="K16" s="20">
        <v>23078</v>
      </c>
      <c r="L16" s="21">
        <v>22132</v>
      </c>
      <c r="M16" s="20">
        <v>20671</v>
      </c>
      <c r="N16" s="20">
        <v>21888</v>
      </c>
      <c r="O16" s="22">
        <v>21500</v>
      </c>
      <c r="P16" s="23">
        <f t="shared" si="3"/>
        <v>22143.285714285714</v>
      </c>
    </row>
    <row r="17" spans="1:16" ht="19.5" thickBot="1" x14ac:dyDescent="0.3">
      <c r="A17" s="45" t="str">
        <f>'Tabulka a graf č. 5'!A17:P17</f>
        <v>Meziroční změny 2019 oproti 2018 -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28</v>
      </c>
      <c r="B18" s="27">
        <f t="shared" ref="B18:O18" si="4">ROUND(B10-B6,0)</f>
        <v>620</v>
      </c>
      <c r="C18" s="27">
        <f t="shared" si="4"/>
        <v>806</v>
      </c>
      <c r="D18" s="27">
        <f t="shared" si="4"/>
        <v>0</v>
      </c>
      <c r="E18" s="27">
        <f t="shared" si="4"/>
        <v>581</v>
      </c>
      <c r="F18" s="27">
        <f t="shared" si="4"/>
        <v>528</v>
      </c>
      <c r="G18" s="27">
        <f t="shared" si="4"/>
        <v>552</v>
      </c>
      <c r="H18" s="27">
        <f t="shared" si="4"/>
        <v>571</v>
      </c>
      <c r="I18" s="27">
        <f t="shared" si="4"/>
        <v>561</v>
      </c>
      <c r="J18" s="27">
        <f t="shared" si="4"/>
        <v>865</v>
      </c>
      <c r="K18" s="27">
        <f t="shared" si="4"/>
        <v>593</v>
      </c>
      <c r="L18" s="27">
        <f t="shared" si="4"/>
        <v>532</v>
      </c>
      <c r="M18" s="27">
        <f t="shared" si="4"/>
        <v>543</v>
      </c>
      <c r="N18" s="27">
        <f t="shared" si="4"/>
        <v>718</v>
      </c>
      <c r="O18" s="28">
        <f t="shared" si="4"/>
        <v>605</v>
      </c>
      <c r="P18" s="13">
        <f t="shared" ref="P18:P20" si="5">AVERAGE(B18:O18)</f>
        <v>576.78571428571433</v>
      </c>
    </row>
    <row r="19" spans="1:16" x14ac:dyDescent="0.25">
      <c r="A19" s="14" t="s">
        <v>16</v>
      </c>
      <c r="B19" s="30">
        <f t="shared" ref="B19:O19" si="6">ROUND(B11-B7,2)</f>
        <v>0</v>
      </c>
      <c r="C19" s="30">
        <f t="shared" si="6"/>
        <v>-1.92</v>
      </c>
      <c r="D19" s="30">
        <f t="shared" si="6"/>
        <v>0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6"/>
        <v>0</v>
      </c>
      <c r="O19" s="31">
        <f t="shared" si="6"/>
        <v>0</v>
      </c>
      <c r="P19" s="29">
        <f t="shared" si="5"/>
        <v>-0.13714285714285715</v>
      </c>
    </row>
    <row r="20" spans="1:16" ht="15.75" thickBot="1" x14ac:dyDescent="0.3">
      <c r="A20" s="19" t="s">
        <v>17</v>
      </c>
      <c r="B20" s="39">
        <f t="shared" ref="B20:O20" si="7">ROUND(B12-B8,0)</f>
        <v>1830</v>
      </c>
      <c r="C20" s="39">
        <f t="shared" si="7"/>
        <v>1688</v>
      </c>
      <c r="D20" s="39">
        <f t="shared" si="7"/>
        <v>0</v>
      </c>
      <c r="E20" s="39">
        <f t="shared" si="7"/>
        <v>1871</v>
      </c>
      <c r="F20" s="39">
        <f t="shared" si="7"/>
        <v>1700</v>
      </c>
      <c r="G20" s="39">
        <f t="shared" si="7"/>
        <v>1617</v>
      </c>
      <c r="H20" s="39">
        <f t="shared" si="7"/>
        <v>1900</v>
      </c>
      <c r="I20" s="39">
        <f t="shared" si="7"/>
        <v>1747</v>
      </c>
      <c r="J20" s="39">
        <f t="shared" si="7"/>
        <v>2381</v>
      </c>
      <c r="K20" s="39">
        <f t="shared" si="7"/>
        <v>1909</v>
      </c>
      <c r="L20" s="39">
        <f t="shared" si="7"/>
        <v>1674</v>
      </c>
      <c r="M20" s="39">
        <f t="shared" si="7"/>
        <v>1757</v>
      </c>
      <c r="N20" s="39">
        <f t="shared" si="7"/>
        <v>2483</v>
      </c>
      <c r="O20" s="40">
        <f t="shared" si="7"/>
        <v>1910</v>
      </c>
      <c r="P20" s="41">
        <f t="shared" si="5"/>
        <v>1747.6428571428571</v>
      </c>
    </row>
    <row r="21" spans="1:16" ht="19.5" thickBot="1" x14ac:dyDescent="0.3">
      <c r="A21" s="45" t="str">
        <f>'Tabulka a graf č. 5'!A21:P21</f>
        <v>Meziroční změny 2020 oproti 2019 -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28</v>
      </c>
      <c r="B22" s="27">
        <f t="shared" ref="B22:O22" si="8">ROUND(B14-B10,0)</f>
        <v>1377</v>
      </c>
      <c r="C22" s="27">
        <f t="shared" si="8"/>
        <v>929</v>
      </c>
      <c r="D22" s="27">
        <f t="shared" si="8"/>
        <v>1284</v>
      </c>
      <c r="E22" s="27">
        <f t="shared" si="8"/>
        <v>1281</v>
      </c>
      <c r="F22" s="27">
        <f t="shared" si="8"/>
        <v>1366</v>
      </c>
      <c r="G22" s="27">
        <f t="shared" si="8"/>
        <v>526</v>
      </c>
      <c r="H22" s="27">
        <f t="shared" si="8"/>
        <v>700</v>
      </c>
      <c r="I22" s="27">
        <f t="shared" si="8"/>
        <v>678</v>
      </c>
      <c r="J22" s="27">
        <f t="shared" si="8"/>
        <v>1014</v>
      </c>
      <c r="K22" s="27">
        <f t="shared" si="8"/>
        <v>594</v>
      </c>
      <c r="L22" s="27">
        <f t="shared" si="8"/>
        <v>725</v>
      </c>
      <c r="M22" s="27">
        <f t="shared" si="8"/>
        <v>675</v>
      </c>
      <c r="N22" s="27">
        <f t="shared" si="8"/>
        <v>639</v>
      </c>
      <c r="O22" s="28">
        <f t="shared" si="8"/>
        <v>678</v>
      </c>
      <c r="P22" s="13">
        <f t="shared" ref="P22:P24" si="9">AVERAGE(B22:O22)</f>
        <v>890.42857142857144</v>
      </c>
    </row>
    <row r="23" spans="1:16" x14ac:dyDescent="0.25">
      <c r="A23" s="14" t="s">
        <v>16</v>
      </c>
      <c r="B23" s="30">
        <f t="shared" ref="B23:O23" si="10">ROUND(B15-B11,2)</f>
        <v>-3.1</v>
      </c>
      <c r="C23" s="30">
        <f t="shared" si="10"/>
        <v>0</v>
      </c>
      <c r="D23" s="30">
        <f t="shared" si="10"/>
        <v>4.13</v>
      </c>
      <c r="E23" s="30">
        <f t="shared" si="10"/>
        <v>-1</v>
      </c>
      <c r="F23" s="30">
        <f t="shared" si="10"/>
        <v>0</v>
      </c>
      <c r="G23" s="30">
        <f t="shared" si="10"/>
        <v>2.77</v>
      </c>
      <c r="H23" s="30">
        <f t="shared" si="10"/>
        <v>-0.78</v>
      </c>
      <c r="I23" s="30">
        <f t="shared" si="10"/>
        <v>0</v>
      </c>
      <c r="J23" s="30">
        <f t="shared" si="10"/>
        <v>0</v>
      </c>
      <c r="K23" s="30">
        <f t="shared" si="10"/>
        <v>5.0199999999999996</v>
      </c>
      <c r="L23" s="30">
        <f t="shared" si="10"/>
        <v>0</v>
      </c>
      <c r="M23" s="30">
        <f t="shared" si="10"/>
        <v>0</v>
      </c>
      <c r="N23" s="30">
        <f t="shared" si="10"/>
        <v>0</v>
      </c>
      <c r="O23" s="31">
        <f t="shared" si="10"/>
        <v>0.23</v>
      </c>
      <c r="P23" s="29">
        <f t="shared" si="9"/>
        <v>0.51928571428571424</v>
      </c>
    </row>
    <row r="24" spans="1:16" ht="15.75" thickBot="1" x14ac:dyDescent="0.3">
      <c r="A24" s="19" t="s">
        <v>17</v>
      </c>
      <c r="B24" s="39">
        <f t="shared" ref="B24:O24" si="11">ROUND(B16-B12,0)</f>
        <v>1990</v>
      </c>
      <c r="C24" s="39">
        <f t="shared" si="11"/>
        <v>2974</v>
      </c>
      <c r="D24" s="39">
        <f t="shared" si="11"/>
        <v>6370</v>
      </c>
      <c r="E24" s="39">
        <f t="shared" si="11"/>
        <v>3515</v>
      </c>
      <c r="F24" s="39">
        <f t="shared" si="11"/>
        <v>4400</v>
      </c>
      <c r="G24" s="39">
        <f t="shared" si="11"/>
        <v>3065</v>
      </c>
      <c r="H24" s="39">
        <f t="shared" si="11"/>
        <v>1900</v>
      </c>
      <c r="I24" s="39">
        <f t="shared" si="11"/>
        <v>2114</v>
      </c>
      <c r="J24" s="39">
        <f t="shared" si="11"/>
        <v>2791</v>
      </c>
      <c r="K24" s="39">
        <f t="shared" si="11"/>
        <v>4568</v>
      </c>
      <c r="L24" s="39">
        <f t="shared" si="11"/>
        <v>2286</v>
      </c>
      <c r="M24" s="39">
        <f t="shared" si="11"/>
        <v>2184</v>
      </c>
      <c r="N24" s="39">
        <f t="shared" si="11"/>
        <v>2208</v>
      </c>
      <c r="O24" s="40">
        <f t="shared" si="11"/>
        <v>2270</v>
      </c>
      <c r="P24" s="41">
        <f t="shared" si="9"/>
        <v>3045.3571428571427</v>
      </c>
    </row>
    <row r="25" spans="1:16" ht="19.5" thickBot="1" x14ac:dyDescent="0.3">
      <c r="A25" s="45" t="str">
        <f>'Tabulka a graf č. 5'!A25:P25</f>
        <v>Meziroční změny 2019 oproti 2018 - v %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28</v>
      </c>
      <c r="B26" s="35">
        <f t="shared" ref="B26:O28" si="12">ROUND(100*(B10-B6)/B6,2)</f>
        <v>10.24</v>
      </c>
      <c r="C26" s="35">
        <f t="shared" si="12"/>
        <v>14.44</v>
      </c>
      <c r="D26" s="35">
        <f t="shared" si="12"/>
        <v>0</v>
      </c>
      <c r="E26" s="35">
        <f t="shared" si="12"/>
        <v>10.67</v>
      </c>
      <c r="F26" s="35">
        <f t="shared" si="12"/>
        <v>10.3</v>
      </c>
      <c r="G26" s="35">
        <f t="shared" si="12"/>
        <v>10.01</v>
      </c>
      <c r="H26" s="35">
        <f t="shared" si="12"/>
        <v>10.64</v>
      </c>
      <c r="I26" s="35">
        <f t="shared" si="12"/>
        <v>10.01</v>
      </c>
      <c r="J26" s="35">
        <f t="shared" si="12"/>
        <v>13.55</v>
      </c>
      <c r="K26" s="35">
        <f t="shared" si="12"/>
        <v>11.5</v>
      </c>
      <c r="L26" s="35">
        <f t="shared" si="12"/>
        <v>9.2200000000000006</v>
      </c>
      <c r="M26" s="35">
        <f t="shared" si="12"/>
        <v>10.5</v>
      </c>
      <c r="N26" s="35">
        <f t="shared" si="12"/>
        <v>14.44</v>
      </c>
      <c r="O26" s="36">
        <f t="shared" si="12"/>
        <v>11.03</v>
      </c>
      <c r="P26" s="33">
        <f t="shared" ref="P26:P28" si="13">AVERAGE(B26:O26)</f>
        <v>10.467857142857143</v>
      </c>
    </row>
    <row r="27" spans="1:16" x14ac:dyDescent="0.25">
      <c r="A27" s="14" t="s">
        <v>16</v>
      </c>
      <c r="B27" s="30">
        <f t="shared" si="12"/>
        <v>0</v>
      </c>
      <c r="C27" s="30">
        <f t="shared" si="12"/>
        <v>-4.75</v>
      </c>
      <c r="D27" s="30">
        <f t="shared" si="12"/>
        <v>0</v>
      </c>
      <c r="E27" s="30">
        <f t="shared" si="12"/>
        <v>0</v>
      </c>
      <c r="F27" s="30">
        <f t="shared" si="12"/>
        <v>0</v>
      </c>
      <c r="G27" s="30">
        <f t="shared" si="12"/>
        <v>0</v>
      </c>
      <c r="H27" s="30">
        <f t="shared" si="12"/>
        <v>0</v>
      </c>
      <c r="I27" s="30">
        <f t="shared" si="12"/>
        <v>0</v>
      </c>
      <c r="J27" s="30">
        <f t="shared" si="12"/>
        <v>0</v>
      </c>
      <c r="K27" s="30">
        <f t="shared" si="12"/>
        <v>0</v>
      </c>
      <c r="L27" s="30">
        <f t="shared" si="12"/>
        <v>0</v>
      </c>
      <c r="M27" s="30">
        <f t="shared" si="12"/>
        <v>0</v>
      </c>
      <c r="N27" s="30">
        <f t="shared" si="12"/>
        <v>0</v>
      </c>
      <c r="O27" s="31">
        <f t="shared" si="12"/>
        <v>0</v>
      </c>
      <c r="P27" s="29">
        <f t="shared" si="13"/>
        <v>-0.3392857142857143</v>
      </c>
    </row>
    <row r="28" spans="1:16" ht="15.75" thickBot="1" x14ac:dyDescent="0.3">
      <c r="A28" s="19" t="s">
        <v>17</v>
      </c>
      <c r="B28" s="37">
        <f t="shared" si="12"/>
        <v>10.23</v>
      </c>
      <c r="C28" s="37">
        <f t="shared" si="12"/>
        <v>9</v>
      </c>
      <c r="D28" s="37">
        <f t="shared" si="12"/>
        <v>0</v>
      </c>
      <c r="E28" s="37">
        <f t="shared" si="12"/>
        <v>10.67</v>
      </c>
      <c r="F28" s="37">
        <f t="shared" si="12"/>
        <v>10.3</v>
      </c>
      <c r="G28" s="37">
        <f t="shared" si="12"/>
        <v>10</v>
      </c>
      <c r="H28" s="37">
        <f t="shared" si="12"/>
        <v>10.62</v>
      </c>
      <c r="I28" s="37">
        <f t="shared" si="12"/>
        <v>10</v>
      </c>
      <c r="J28" s="37">
        <f t="shared" si="12"/>
        <v>13.55</v>
      </c>
      <c r="K28" s="37">
        <f t="shared" si="12"/>
        <v>11.5</v>
      </c>
      <c r="L28" s="37">
        <f t="shared" si="12"/>
        <v>9.2100000000000009</v>
      </c>
      <c r="M28" s="37">
        <f t="shared" si="12"/>
        <v>10.5</v>
      </c>
      <c r="N28" s="37">
        <f t="shared" si="12"/>
        <v>14.44</v>
      </c>
      <c r="O28" s="38">
        <f t="shared" si="12"/>
        <v>11.03</v>
      </c>
      <c r="P28" s="34">
        <f t="shared" si="13"/>
        <v>10.074999999999999</v>
      </c>
    </row>
    <row r="29" spans="1:16" ht="19.5" thickBot="1" x14ac:dyDescent="0.3">
      <c r="A29" s="45" t="str">
        <f>'Tabulka a graf č. 5'!A29:P29</f>
        <v>Meziroční změny 2020 oproti 2019 -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28</v>
      </c>
      <c r="B30" s="35">
        <f t="shared" ref="B30:O32" si="14">ROUND(100*(B14-B10)/B10,2)</f>
        <v>20.64</v>
      </c>
      <c r="C30" s="35">
        <f t="shared" si="14"/>
        <v>14.54</v>
      </c>
      <c r="D30" s="35">
        <f t="shared" si="14"/>
        <v>23.76</v>
      </c>
      <c r="E30" s="35">
        <f t="shared" si="14"/>
        <v>21.25</v>
      </c>
      <c r="F30" s="35">
        <f t="shared" si="14"/>
        <v>24.16</v>
      </c>
      <c r="G30" s="35">
        <f t="shared" si="14"/>
        <v>8.67</v>
      </c>
      <c r="H30" s="35">
        <f t="shared" si="14"/>
        <v>11.78</v>
      </c>
      <c r="I30" s="35">
        <f t="shared" si="14"/>
        <v>10.99</v>
      </c>
      <c r="J30" s="35">
        <f t="shared" si="14"/>
        <v>13.99</v>
      </c>
      <c r="K30" s="35">
        <f t="shared" si="14"/>
        <v>10.33</v>
      </c>
      <c r="L30" s="35">
        <f t="shared" si="14"/>
        <v>11.51</v>
      </c>
      <c r="M30" s="35">
        <f t="shared" si="14"/>
        <v>11.81</v>
      </c>
      <c r="N30" s="35">
        <f t="shared" si="14"/>
        <v>11.23</v>
      </c>
      <c r="O30" s="36">
        <f t="shared" si="14"/>
        <v>11.13</v>
      </c>
      <c r="P30" s="33">
        <f t="shared" ref="P30:P32" si="15">AVERAGE(B30:O30)</f>
        <v>14.699285714285713</v>
      </c>
    </row>
    <row r="31" spans="1:16" x14ac:dyDescent="0.25">
      <c r="A31" s="14" t="s">
        <v>16</v>
      </c>
      <c r="B31" s="30">
        <f t="shared" si="14"/>
        <v>-8.74</v>
      </c>
      <c r="C31" s="30">
        <f t="shared" si="14"/>
        <v>0</v>
      </c>
      <c r="D31" s="30">
        <f t="shared" si="14"/>
        <v>10.87</v>
      </c>
      <c r="E31" s="30">
        <f t="shared" si="14"/>
        <v>-2.59</v>
      </c>
      <c r="F31" s="30">
        <f t="shared" si="14"/>
        <v>0</v>
      </c>
      <c r="G31" s="30">
        <f t="shared" si="14"/>
        <v>7.87</v>
      </c>
      <c r="H31" s="30">
        <f t="shared" si="14"/>
        <v>-1.96</v>
      </c>
      <c r="I31" s="30">
        <f t="shared" si="14"/>
        <v>0</v>
      </c>
      <c r="J31" s="30">
        <f t="shared" si="14"/>
        <v>0</v>
      </c>
      <c r="K31" s="30">
        <f t="shared" si="14"/>
        <v>13</v>
      </c>
      <c r="L31" s="30">
        <f t="shared" si="14"/>
        <v>0</v>
      </c>
      <c r="M31" s="30">
        <f t="shared" si="14"/>
        <v>0</v>
      </c>
      <c r="N31" s="30">
        <f t="shared" si="14"/>
        <v>0</v>
      </c>
      <c r="O31" s="31">
        <f t="shared" si="14"/>
        <v>0.61</v>
      </c>
      <c r="P31" s="29">
        <f t="shared" si="15"/>
        <v>1.3614285714285714</v>
      </c>
    </row>
    <row r="32" spans="1:16" ht="15.75" thickBot="1" x14ac:dyDescent="0.3">
      <c r="A32" s="19" t="s">
        <v>17</v>
      </c>
      <c r="B32" s="37">
        <f t="shared" si="14"/>
        <v>10.1</v>
      </c>
      <c r="C32" s="37">
        <f t="shared" si="14"/>
        <v>14.55</v>
      </c>
      <c r="D32" s="37">
        <f t="shared" si="14"/>
        <v>37.22</v>
      </c>
      <c r="E32" s="37">
        <f t="shared" si="14"/>
        <v>18.12</v>
      </c>
      <c r="F32" s="37">
        <f t="shared" si="14"/>
        <v>24.18</v>
      </c>
      <c r="G32" s="37">
        <f t="shared" si="14"/>
        <v>17.23</v>
      </c>
      <c r="H32" s="37">
        <f t="shared" si="14"/>
        <v>9.6</v>
      </c>
      <c r="I32" s="37">
        <f t="shared" si="14"/>
        <v>11</v>
      </c>
      <c r="J32" s="37">
        <f t="shared" si="14"/>
        <v>13.99</v>
      </c>
      <c r="K32" s="37">
        <f t="shared" si="14"/>
        <v>24.68</v>
      </c>
      <c r="L32" s="37">
        <f t="shared" si="14"/>
        <v>11.52</v>
      </c>
      <c r="M32" s="37">
        <f t="shared" si="14"/>
        <v>11.81</v>
      </c>
      <c r="N32" s="37">
        <f t="shared" si="14"/>
        <v>11.22</v>
      </c>
      <c r="O32" s="38">
        <f t="shared" si="14"/>
        <v>11.8</v>
      </c>
      <c r="P32" s="34">
        <f t="shared" si="15"/>
        <v>16.215714285714288</v>
      </c>
    </row>
  </sheetData>
  <mergeCells count="9">
    <mergeCell ref="A21:P21"/>
    <mergeCell ref="A25:P25"/>
    <mergeCell ref="A29:P29"/>
    <mergeCell ref="B1:P1"/>
    <mergeCell ref="B2:O2"/>
    <mergeCell ref="A5:P5"/>
    <mergeCell ref="A9:P9"/>
    <mergeCell ref="A13:P13"/>
    <mergeCell ref="A17:P1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pane xSplit="1" ySplit="4" topLeftCell="B14" activePane="bottomRight" state="frozen"/>
      <selection activeCell="S50" sqref="S50"/>
      <selection pane="topRight" activeCell="S50" sqref="S50"/>
      <selection pane="bottomLeft" activeCell="S50" sqref="S50"/>
      <selection pane="bottomRight" activeCell="U19" sqref="U19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v mateřské škole v letech 2018 - 2020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31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f>'Tabulka a graf č. 5'!A5:P5</f>
        <v>2018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28</v>
      </c>
      <c r="B6" s="12">
        <f>ROUND(12*B8/B7,0)</f>
        <v>5733</v>
      </c>
      <c r="C6" s="12">
        <f>ROUND(12*C8/C7,0)</f>
        <v>5160</v>
      </c>
      <c r="D6" s="12">
        <f t="shared" ref="D6:O6" si="0">ROUND(12*D8/D7,0)</f>
        <v>4973</v>
      </c>
      <c r="E6" s="12">
        <f t="shared" si="0"/>
        <v>5047</v>
      </c>
      <c r="F6" s="12">
        <f t="shared" si="0"/>
        <v>4749</v>
      </c>
      <c r="G6" s="12">
        <f t="shared" si="0"/>
        <v>5043</v>
      </c>
      <c r="H6" s="12">
        <f t="shared" si="0"/>
        <v>4973</v>
      </c>
      <c r="I6" s="12">
        <f t="shared" si="0"/>
        <v>5139</v>
      </c>
      <c r="J6" s="12">
        <f t="shared" si="0"/>
        <v>5915</v>
      </c>
      <c r="K6" s="12">
        <f t="shared" si="0"/>
        <v>4778</v>
      </c>
      <c r="L6" s="12">
        <f t="shared" si="0"/>
        <v>5345</v>
      </c>
      <c r="M6" s="12">
        <f t="shared" si="0"/>
        <v>4791</v>
      </c>
      <c r="N6" s="12">
        <f t="shared" si="0"/>
        <v>4632</v>
      </c>
      <c r="O6" s="12">
        <f t="shared" si="0"/>
        <v>5141</v>
      </c>
      <c r="P6" s="13">
        <f>SUMIF(B6:O6,"&gt;0")/COUNTIF(B6:O6,"&gt;0")</f>
        <v>5101.3571428571431</v>
      </c>
    </row>
    <row r="7" spans="1:16" x14ac:dyDescent="0.25">
      <c r="A7" s="14" t="s">
        <v>16</v>
      </c>
      <c r="B7" s="15">
        <v>37.424999999999997</v>
      </c>
      <c r="C7" s="15">
        <v>43.62</v>
      </c>
      <c r="D7" s="15">
        <v>41.295000000000002</v>
      </c>
      <c r="E7" s="15">
        <v>41.68</v>
      </c>
      <c r="F7" s="15">
        <v>41.695</v>
      </c>
      <c r="G7" s="16">
        <v>38.47</v>
      </c>
      <c r="H7" s="15">
        <v>43.171398000000003</v>
      </c>
      <c r="I7" s="15">
        <v>40.799999999999997</v>
      </c>
      <c r="J7" s="15">
        <v>35.649225000000001</v>
      </c>
      <c r="K7" s="15">
        <v>41.695</v>
      </c>
      <c r="L7" s="15">
        <v>40.799999999999997</v>
      </c>
      <c r="M7" s="15">
        <v>41.9</v>
      </c>
      <c r="N7" s="15">
        <v>44.555</v>
      </c>
      <c r="O7" s="17">
        <v>40.430000000000007</v>
      </c>
      <c r="P7" s="18">
        <f>SUMIF(B7:O7,"&gt;0")/COUNTIF(B7:O7,"&gt;0")</f>
        <v>40.941830214285702</v>
      </c>
    </row>
    <row r="8" spans="1:16" ht="15.75" thickBot="1" x14ac:dyDescent="0.3">
      <c r="A8" s="19" t="s">
        <v>17</v>
      </c>
      <c r="B8" s="20">
        <v>17880</v>
      </c>
      <c r="C8" s="20">
        <v>18758</v>
      </c>
      <c r="D8" s="20">
        <v>17114</v>
      </c>
      <c r="E8" s="20">
        <v>17529</v>
      </c>
      <c r="F8" s="20">
        <v>16500</v>
      </c>
      <c r="G8" s="20">
        <v>16168</v>
      </c>
      <c r="H8" s="20">
        <v>17890</v>
      </c>
      <c r="I8" s="20">
        <v>17472</v>
      </c>
      <c r="J8" s="20">
        <v>17573</v>
      </c>
      <c r="K8" s="20">
        <v>16601</v>
      </c>
      <c r="L8" s="21">
        <v>18172</v>
      </c>
      <c r="M8" s="20">
        <v>16730</v>
      </c>
      <c r="N8" s="20">
        <v>17197</v>
      </c>
      <c r="O8" s="22">
        <v>17320</v>
      </c>
      <c r="P8" s="23">
        <f>SUMIF(B8:O8,"&gt;0")/COUNTIF(B8:O8,"&gt;0")</f>
        <v>17350.285714285714</v>
      </c>
    </row>
    <row r="9" spans="1:16" s="5" customFormat="1" ht="19.5" thickBot="1" x14ac:dyDescent="0.3">
      <c r="A9" s="50">
        <f>'Tabulka a graf č. 5'!A9:P9</f>
        <v>2019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28</v>
      </c>
      <c r="B10" s="12">
        <f>ROUND(12*B12/B11,0)</f>
        <v>6320</v>
      </c>
      <c r="C10" s="12">
        <f t="shared" ref="C10:O10" si="1">ROUND(12*C12/C11,0)</f>
        <v>5907</v>
      </c>
      <c r="D10" s="12">
        <f t="shared" si="1"/>
        <v>4973</v>
      </c>
      <c r="E10" s="12">
        <f t="shared" si="1"/>
        <v>5585</v>
      </c>
      <c r="F10" s="12">
        <f t="shared" si="1"/>
        <v>5238</v>
      </c>
      <c r="G10" s="12">
        <f t="shared" si="1"/>
        <v>5548</v>
      </c>
      <c r="H10" s="12">
        <f t="shared" si="1"/>
        <v>5501</v>
      </c>
      <c r="I10" s="12">
        <f t="shared" si="1"/>
        <v>5653</v>
      </c>
      <c r="J10" s="12">
        <f t="shared" si="1"/>
        <v>6717</v>
      </c>
      <c r="K10" s="12">
        <f t="shared" si="1"/>
        <v>5327</v>
      </c>
      <c r="L10" s="12">
        <f t="shared" si="1"/>
        <v>5837</v>
      </c>
      <c r="M10" s="12">
        <f t="shared" si="1"/>
        <v>5295</v>
      </c>
      <c r="N10" s="12">
        <f t="shared" si="1"/>
        <v>5300</v>
      </c>
      <c r="O10" s="12">
        <f t="shared" si="1"/>
        <v>5708</v>
      </c>
      <c r="P10" s="13">
        <f>SUMIF(B10:O10,"&gt;0")/COUNTIF(B10:O10,"&gt;0")</f>
        <v>5636.3571428571431</v>
      </c>
    </row>
    <row r="11" spans="1:16" s="5" customFormat="1" x14ac:dyDescent="0.25">
      <c r="A11" s="14" t="s">
        <v>16</v>
      </c>
      <c r="B11" s="15">
        <v>37.424999999999997</v>
      </c>
      <c r="C11" s="15">
        <v>41.539200000000001</v>
      </c>
      <c r="D11" s="15">
        <v>41.295000000000002</v>
      </c>
      <c r="E11" s="15">
        <v>41.68</v>
      </c>
      <c r="F11" s="15">
        <v>41.695</v>
      </c>
      <c r="G11" s="16">
        <v>38.47</v>
      </c>
      <c r="H11" s="15">
        <v>43.171398000000003</v>
      </c>
      <c r="I11" s="15">
        <v>40.799999999999997</v>
      </c>
      <c r="J11" s="15">
        <v>35.649225000000001</v>
      </c>
      <c r="K11" s="15">
        <v>41.695</v>
      </c>
      <c r="L11" s="15">
        <v>40.799999999999997</v>
      </c>
      <c r="M11" s="15">
        <v>41.9</v>
      </c>
      <c r="N11" s="15">
        <v>44.555</v>
      </c>
      <c r="O11" s="17">
        <v>40.430000000000007</v>
      </c>
      <c r="P11" s="18">
        <f>SUMIF(B11:O11,"&gt;0")/COUNTIF(B11:O11,"&gt;0")</f>
        <v>40.793201642857134</v>
      </c>
    </row>
    <row r="12" spans="1:16" s="5" customFormat="1" ht="15.75" thickBot="1" x14ac:dyDescent="0.3">
      <c r="A12" s="19" t="s">
        <v>17</v>
      </c>
      <c r="B12" s="20">
        <v>19710</v>
      </c>
      <c r="C12" s="20">
        <v>20446</v>
      </c>
      <c r="D12" s="20">
        <v>17114</v>
      </c>
      <c r="E12" s="20">
        <v>19400</v>
      </c>
      <c r="F12" s="20">
        <v>18200</v>
      </c>
      <c r="G12" s="20">
        <v>17785</v>
      </c>
      <c r="H12" s="20">
        <v>19790</v>
      </c>
      <c r="I12" s="20">
        <v>19219</v>
      </c>
      <c r="J12" s="20">
        <v>19954</v>
      </c>
      <c r="K12" s="20">
        <v>18510</v>
      </c>
      <c r="L12" s="21">
        <v>19846</v>
      </c>
      <c r="M12" s="20">
        <v>18487</v>
      </c>
      <c r="N12" s="20">
        <v>19680</v>
      </c>
      <c r="O12" s="22">
        <v>19230</v>
      </c>
      <c r="P12" s="23">
        <f>SUMIF(B12:O12,"&gt;0")/COUNTIF(B12:O12,"&gt;0")</f>
        <v>19097.928571428572</v>
      </c>
    </row>
    <row r="13" spans="1:16" s="5" customFormat="1" ht="19.5" thickBot="1" x14ac:dyDescent="0.3">
      <c r="A13" s="50">
        <f>'Tabulka a graf č. 5'!A13:P13</f>
        <v>2020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28</v>
      </c>
      <c r="B14" s="12">
        <f>ROUND(12*B16/B15,0)</f>
        <v>7071</v>
      </c>
      <c r="C14" s="12">
        <f>ROUND(12*C16/C15,0)</f>
        <v>6766</v>
      </c>
      <c r="D14" s="12">
        <f t="shared" ref="D14:O14" si="2">ROUND(12*D16/D15,0)</f>
        <v>6121</v>
      </c>
      <c r="E14" s="12">
        <f t="shared" si="2"/>
        <v>6760</v>
      </c>
      <c r="F14" s="12">
        <f t="shared" si="2"/>
        <v>6504</v>
      </c>
      <c r="G14" s="12">
        <f t="shared" si="2"/>
        <v>5819</v>
      </c>
      <c r="H14" s="12">
        <f t="shared" si="2"/>
        <v>6150</v>
      </c>
      <c r="I14" s="12">
        <f t="shared" si="2"/>
        <v>6274</v>
      </c>
      <c r="J14" s="12">
        <f t="shared" si="2"/>
        <v>7656</v>
      </c>
      <c r="K14" s="12">
        <f t="shared" si="2"/>
        <v>5878</v>
      </c>
      <c r="L14" s="12">
        <f t="shared" si="2"/>
        <v>6509</v>
      </c>
      <c r="M14" s="12">
        <f t="shared" si="2"/>
        <v>5920</v>
      </c>
      <c r="N14" s="12">
        <f t="shared" si="2"/>
        <v>5895</v>
      </c>
      <c r="O14" s="12">
        <f t="shared" si="2"/>
        <v>6304</v>
      </c>
      <c r="P14" s="13">
        <f t="shared" ref="P14:P16" si="3">SUMIF(B14:O14,"&gt;0")/COUNTIF(B14:O14,"&gt;0")</f>
        <v>6401.9285714285716</v>
      </c>
    </row>
    <row r="15" spans="1:16" s="5" customFormat="1" x14ac:dyDescent="0.25">
      <c r="A15" s="14" t="s">
        <v>16</v>
      </c>
      <c r="B15" s="15">
        <v>36.825000000000003</v>
      </c>
      <c r="C15" s="15">
        <v>41.539200000000001</v>
      </c>
      <c r="D15" s="15">
        <v>46.037999999999997</v>
      </c>
      <c r="E15" s="15">
        <v>40.68</v>
      </c>
      <c r="F15" s="15">
        <v>41.695</v>
      </c>
      <c r="G15" s="16">
        <v>43</v>
      </c>
      <c r="H15" s="15">
        <v>42.324899999999992</v>
      </c>
      <c r="I15" s="15">
        <v>40.799999999999997</v>
      </c>
      <c r="J15" s="15">
        <v>35.649225000000001</v>
      </c>
      <c r="K15" s="15">
        <v>47.115000000000002</v>
      </c>
      <c r="L15" s="15">
        <v>40.799999999999997</v>
      </c>
      <c r="M15" s="15">
        <v>41.9</v>
      </c>
      <c r="N15" s="15">
        <v>44.555</v>
      </c>
      <c r="O15" s="17">
        <v>40.924999999999997</v>
      </c>
      <c r="P15" s="18">
        <f t="shared" si="3"/>
        <v>41.703308928571424</v>
      </c>
    </row>
    <row r="16" spans="1:16" s="5" customFormat="1" ht="15.75" thickBot="1" x14ac:dyDescent="0.3">
      <c r="A16" s="19" t="s">
        <v>17</v>
      </c>
      <c r="B16" s="20">
        <v>21700</v>
      </c>
      <c r="C16" s="20">
        <v>23420</v>
      </c>
      <c r="D16" s="20">
        <v>23484</v>
      </c>
      <c r="E16" s="20">
        <v>22915</v>
      </c>
      <c r="F16" s="20">
        <v>22600</v>
      </c>
      <c r="G16" s="20">
        <v>20850</v>
      </c>
      <c r="H16" s="20">
        <v>21690</v>
      </c>
      <c r="I16" s="20">
        <v>21333</v>
      </c>
      <c r="J16" s="20">
        <v>22745</v>
      </c>
      <c r="K16" s="20">
        <v>23078</v>
      </c>
      <c r="L16" s="21">
        <v>22132</v>
      </c>
      <c r="M16" s="20">
        <v>20671</v>
      </c>
      <c r="N16" s="20">
        <v>21888</v>
      </c>
      <c r="O16" s="22">
        <v>21500</v>
      </c>
      <c r="P16" s="23">
        <f t="shared" si="3"/>
        <v>22143.285714285714</v>
      </c>
    </row>
    <row r="17" spans="1:16" ht="19.5" thickBot="1" x14ac:dyDescent="0.3">
      <c r="A17" s="45" t="str">
        <f>'Tabulka a graf č. 5'!A17:P17</f>
        <v>Meziroční změny 2019 oproti 2018 -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28</v>
      </c>
      <c r="B18" s="27">
        <f t="shared" ref="B18:O18" si="4">ROUND(B10-B6,0)</f>
        <v>587</v>
      </c>
      <c r="C18" s="27">
        <f t="shared" si="4"/>
        <v>747</v>
      </c>
      <c r="D18" s="27">
        <f t="shared" si="4"/>
        <v>0</v>
      </c>
      <c r="E18" s="27">
        <f t="shared" si="4"/>
        <v>538</v>
      </c>
      <c r="F18" s="27">
        <f t="shared" si="4"/>
        <v>489</v>
      </c>
      <c r="G18" s="27">
        <f t="shared" si="4"/>
        <v>505</v>
      </c>
      <c r="H18" s="27">
        <f t="shared" si="4"/>
        <v>528</v>
      </c>
      <c r="I18" s="27">
        <f t="shared" si="4"/>
        <v>514</v>
      </c>
      <c r="J18" s="27">
        <f t="shared" si="4"/>
        <v>802</v>
      </c>
      <c r="K18" s="27">
        <f t="shared" si="4"/>
        <v>549</v>
      </c>
      <c r="L18" s="27">
        <f t="shared" si="4"/>
        <v>492</v>
      </c>
      <c r="M18" s="27">
        <f t="shared" si="4"/>
        <v>504</v>
      </c>
      <c r="N18" s="27">
        <f t="shared" si="4"/>
        <v>668</v>
      </c>
      <c r="O18" s="28">
        <f t="shared" si="4"/>
        <v>567</v>
      </c>
      <c r="P18" s="13">
        <f t="shared" ref="P18:P20" si="5">AVERAGE(B18:O18)</f>
        <v>535</v>
      </c>
    </row>
    <row r="19" spans="1:16" x14ac:dyDescent="0.25">
      <c r="A19" s="14" t="s">
        <v>16</v>
      </c>
      <c r="B19" s="30">
        <f t="shared" ref="B19:O19" si="6">ROUND(B11-B7,2)</f>
        <v>0</v>
      </c>
      <c r="C19" s="30">
        <f t="shared" si="6"/>
        <v>-2.08</v>
      </c>
      <c r="D19" s="30">
        <f t="shared" si="6"/>
        <v>0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6"/>
        <v>0</v>
      </c>
      <c r="O19" s="31">
        <f t="shared" si="6"/>
        <v>0</v>
      </c>
      <c r="P19" s="29">
        <f t="shared" si="5"/>
        <v>-0.14857142857142858</v>
      </c>
    </row>
    <row r="20" spans="1:16" ht="15.75" thickBot="1" x14ac:dyDescent="0.3">
      <c r="A20" s="19" t="s">
        <v>17</v>
      </c>
      <c r="B20" s="39">
        <f t="shared" ref="B20:O20" si="7">ROUND(B12-B8,0)</f>
        <v>1830</v>
      </c>
      <c r="C20" s="39">
        <f t="shared" si="7"/>
        <v>1688</v>
      </c>
      <c r="D20" s="39">
        <f t="shared" si="7"/>
        <v>0</v>
      </c>
      <c r="E20" s="39">
        <f t="shared" si="7"/>
        <v>1871</v>
      </c>
      <c r="F20" s="39">
        <f t="shared" si="7"/>
        <v>1700</v>
      </c>
      <c r="G20" s="39">
        <f t="shared" si="7"/>
        <v>1617</v>
      </c>
      <c r="H20" s="39">
        <f t="shared" si="7"/>
        <v>1900</v>
      </c>
      <c r="I20" s="39">
        <f t="shared" si="7"/>
        <v>1747</v>
      </c>
      <c r="J20" s="39">
        <f t="shared" si="7"/>
        <v>2381</v>
      </c>
      <c r="K20" s="39">
        <f t="shared" si="7"/>
        <v>1909</v>
      </c>
      <c r="L20" s="39">
        <f t="shared" si="7"/>
        <v>1674</v>
      </c>
      <c r="M20" s="39">
        <f t="shared" si="7"/>
        <v>1757</v>
      </c>
      <c r="N20" s="39">
        <f t="shared" si="7"/>
        <v>2483</v>
      </c>
      <c r="O20" s="40">
        <f t="shared" si="7"/>
        <v>1910</v>
      </c>
      <c r="P20" s="41">
        <f t="shared" si="5"/>
        <v>1747.6428571428571</v>
      </c>
    </row>
    <row r="21" spans="1:16" ht="19.5" thickBot="1" x14ac:dyDescent="0.3">
      <c r="A21" s="45" t="str">
        <f>'Tabulka a graf č. 5'!A21:P21</f>
        <v>Meziroční změny 2020 oproti 2019 -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28</v>
      </c>
      <c r="B22" s="27">
        <f t="shared" ref="B22:O22" si="8">ROUND(B14-B10,0)</f>
        <v>751</v>
      </c>
      <c r="C22" s="27">
        <f t="shared" si="8"/>
        <v>859</v>
      </c>
      <c r="D22" s="27">
        <f t="shared" si="8"/>
        <v>1148</v>
      </c>
      <c r="E22" s="27">
        <f t="shared" si="8"/>
        <v>1175</v>
      </c>
      <c r="F22" s="27">
        <f t="shared" si="8"/>
        <v>1266</v>
      </c>
      <c r="G22" s="27">
        <f t="shared" si="8"/>
        <v>271</v>
      </c>
      <c r="H22" s="27">
        <f t="shared" si="8"/>
        <v>649</v>
      </c>
      <c r="I22" s="27">
        <f t="shared" si="8"/>
        <v>621</v>
      </c>
      <c r="J22" s="27">
        <f t="shared" si="8"/>
        <v>939</v>
      </c>
      <c r="K22" s="27">
        <f t="shared" si="8"/>
        <v>551</v>
      </c>
      <c r="L22" s="27">
        <f t="shared" si="8"/>
        <v>672</v>
      </c>
      <c r="M22" s="27">
        <f t="shared" si="8"/>
        <v>625</v>
      </c>
      <c r="N22" s="27">
        <f t="shared" si="8"/>
        <v>595</v>
      </c>
      <c r="O22" s="28">
        <f t="shared" si="8"/>
        <v>596</v>
      </c>
      <c r="P22" s="13">
        <f t="shared" ref="P22:P24" si="9">AVERAGE(B22:O22)</f>
        <v>765.57142857142856</v>
      </c>
    </row>
    <row r="23" spans="1:16" x14ac:dyDescent="0.25">
      <c r="A23" s="14" t="s">
        <v>16</v>
      </c>
      <c r="B23" s="30">
        <f t="shared" ref="B23:O23" si="10">ROUND(B15-B11,2)</f>
        <v>-0.6</v>
      </c>
      <c r="C23" s="30">
        <f t="shared" si="10"/>
        <v>0</v>
      </c>
      <c r="D23" s="30">
        <f t="shared" si="10"/>
        <v>4.74</v>
      </c>
      <c r="E23" s="30">
        <f t="shared" si="10"/>
        <v>-1</v>
      </c>
      <c r="F23" s="30">
        <f t="shared" si="10"/>
        <v>0</v>
      </c>
      <c r="G23" s="30">
        <f t="shared" si="10"/>
        <v>4.53</v>
      </c>
      <c r="H23" s="30">
        <f t="shared" si="10"/>
        <v>-0.85</v>
      </c>
      <c r="I23" s="30">
        <f t="shared" si="10"/>
        <v>0</v>
      </c>
      <c r="J23" s="30">
        <f t="shared" si="10"/>
        <v>0</v>
      </c>
      <c r="K23" s="30">
        <f t="shared" si="10"/>
        <v>5.42</v>
      </c>
      <c r="L23" s="30">
        <f t="shared" si="10"/>
        <v>0</v>
      </c>
      <c r="M23" s="30">
        <f t="shared" si="10"/>
        <v>0</v>
      </c>
      <c r="N23" s="30">
        <f t="shared" si="10"/>
        <v>0</v>
      </c>
      <c r="O23" s="31">
        <f t="shared" si="10"/>
        <v>0.49</v>
      </c>
      <c r="P23" s="29">
        <f t="shared" si="9"/>
        <v>0.90928571428571447</v>
      </c>
    </row>
    <row r="24" spans="1:16" ht="15.75" thickBot="1" x14ac:dyDescent="0.3">
      <c r="A24" s="19" t="s">
        <v>17</v>
      </c>
      <c r="B24" s="39">
        <f t="shared" ref="B24:O24" si="11">ROUND(B16-B12,0)</f>
        <v>1990</v>
      </c>
      <c r="C24" s="39">
        <f t="shared" si="11"/>
        <v>2974</v>
      </c>
      <c r="D24" s="39">
        <f t="shared" si="11"/>
        <v>6370</v>
      </c>
      <c r="E24" s="39">
        <f t="shared" si="11"/>
        <v>3515</v>
      </c>
      <c r="F24" s="39">
        <f t="shared" si="11"/>
        <v>4400</v>
      </c>
      <c r="G24" s="39">
        <f t="shared" si="11"/>
        <v>3065</v>
      </c>
      <c r="H24" s="39">
        <f t="shared" si="11"/>
        <v>1900</v>
      </c>
      <c r="I24" s="39">
        <f t="shared" si="11"/>
        <v>2114</v>
      </c>
      <c r="J24" s="39">
        <f t="shared" si="11"/>
        <v>2791</v>
      </c>
      <c r="K24" s="39">
        <f t="shared" si="11"/>
        <v>4568</v>
      </c>
      <c r="L24" s="39">
        <f t="shared" si="11"/>
        <v>2286</v>
      </c>
      <c r="M24" s="39">
        <f t="shared" si="11"/>
        <v>2184</v>
      </c>
      <c r="N24" s="39">
        <f t="shared" si="11"/>
        <v>2208</v>
      </c>
      <c r="O24" s="40">
        <f t="shared" si="11"/>
        <v>2270</v>
      </c>
      <c r="P24" s="41">
        <f t="shared" si="9"/>
        <v>3045.3571428571427</v>
      </c>
    </row>
    <row r="25" spans="1:16" ht="19.5" thickBot="1" x14ac:dyDescent="0.3">
      <c r="A25" s="45" t="str">
        <f>'Tabulka a graf č. 5'!A25:P25</f>
        <v>Meziroční změny 2019 oproti 2018 - v %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28</v>
      </c>
      <c r="B26" s="35">
        <f t="shared" ref="B26:O28" si="12">ROUND(100*(B10-B6)/B6,2)</f>
        <v>10.24</v>
      </c>
      <c r="C26" s="35">
        <f t="shared" si="12"/>
        <v>14.48</v>
      </c>
      <c r="D26" s="35">
        <f t="shared" si="12"/>
        <v>0</v>
      </c>
      <c r="E26" s="35">
        <f t="shared" si="12"/>
        <v>10.66</v>
      </c>
      <c r="F26" s="35">
        <f t="shared" si="12"/>
        <v>10.3</v>
      </c>
      <c r="G26" s="35">
        <f t="shared" si="12"/>
        <v>10.01</v>
      </c>
      <c r="H26" s="35">
        <f t="shared" si="12"/>
        <v>10.62</v>
      </c>
      <c r="I26" s="35">
        <f t="shared" si="12"/>
        <v>10</v>
      </c>
      <c r="J26" s="35">
        <f t="shared" si="12"/>
        <v>13.56</v>
      </c>
      <c r="K26" s="35">
        <f t="shared" si="12"/>
        <v>11.49</v>
      </c>
      <c r="L26" s="35">
        <f t="shared" si="12"/>
        <v>9.1999999999999993</v>
      </c>
      <c r="M26" s="35">
        <f t="shared" si="12"/>
        <v>10.52</v>
      </c>
      <c r="N26" s="35">
        <f t="shared" si="12"/>
        <v>14.42</v>
      </c>
      <c r="O26" s="36">
        <f t="shared" si="12"/>
        <v>11.03</v>
      </c>
      <c r="P26" s="33">
        <f t="shared" ref="P26:P28" si="13">AVERAGE(B26:O26)</f>
        <v>10.466428571428569</v>
      </c>
    </row>
    <row r="27" spans="1:16" x14ac:dyDescent="0.25">
      <c r="A27" s="14" t="s">
        <v>16</v>
      </c>
      <c r="B27" s="30">
        <f t="shared" si="12"/>
        <v>0</v>
      </c>
      <c r="C27" s="30">
        <f t="shared" si="12"/>
        <v>-4.7699999999999996</v>
      </c>
      <c r="D27" s="30">
        <f t="shared" si="12"/>
        <v>0</v>
      </c>
      <c r="E27" s="30">
        <f t="shared" si="12"/>
        <v>0</v>
      </c>
      <c r="F27" s="30">
        <f t="shared" si="12"/>
        <v>0</v>
      </c>
      <c r="G27" s="30">
        <f t="shared" si="12"/>
        <v>0</v>
      </c>
      <c r="H27" s="30">
        <f t="shared" si="12"/>
        <v>0</v>
      </c>
      <c r="I27" s="30">
        <f t="shared" si="12"/>
        <v>0</v>
      </c>
      <c r="J27" s="30">
        <f t="shared" si="12"/>
        <v>0</v>
      </c>
      <c r="K27" s="30">
        <f t="shared" si="12"/>
        <v>0</v>
      </c>
      <c r="L27" s="30">
        <f t="shared" si="12"/>
        <v>0</v>
      </c>
      <c r="M27" s="30">
        <f t="shared" si="12"/>
        <v>0</v>
      </c>
      <c r="N27" s="30">
        <f t="shared" si="12"/>
        <v>0</v>
      </c>
      <c r="O27" s="31">
        <f t="shared" si="12"/>
        <v>0</v>
      </c>
      <c r="P27" s="29">
        <f t="shared" si="13"/>
        <v>-0.34071428571428569</v>
      </c>
    </row>
    <row r="28" spans="1:16" ht="15.75" thickBot="1" x14ac:dyDescent="0.3">
      <c r="A28" s="19" t="s">
        <v>17</v>
      </c>
      <c r="B28" s="37">
        <f t="shared" si="12"/>
        <v>10.23</v>
      </c>
      <c r="C28" s="37">
        <f t="shared" si="12"/>
        <v>9</v>
      </c>
      <c r="D28" s="37">
        <f t="shared" si="12"/>
        <v>0</v>
      </c>
      <c r="E28" s="37">
        <f t="shared" si="12"/>
        <v>10.67</v>
      </c>
      <c r="F28" s="37">
        <f t="shared" si="12"/>
        <v>10.3</v>
      </c>
      <c r="G28" s="37">
        <f t="shared" si="12"/>
        <v>10</v>
      </c>
      <c r="H28" s="37">
        <f t="shared" si="12"/>
        <v>10.62</v>
      </c>
      <c r="I28" s="37">
        <f t="shared" si="12"/>
        <v>10</v>
      </c>
      <c r="J28" s="37">
        <f t="shared" si="12"/>
        <v>13.55</v>
      </c>
      <c r="K28" s="37">
        <f t="shared" si="12"/>
        <v>11.5</v>
      </c>
      <c r="L28" s="37">
        <f t="shared" si="12"/>
        <v>9.2100000000000009</v>
      </c>
      <c r="M28" s="37">
        <f t="shared" si="12"/>
        <v>10.5</v>
      </c>
      <c r="N28" s="37">
        <f t="shared" si="12"/>
        <v>14.44</v>
      </c>
      <c r="O28" s="38">
        <f t="shared" si="12"/>
        <v>11.03</v>
      </c>
      <c r="P28" s="34">
        <f t="shared" si="13"/>
        <v>10.074999999999999</v>
      </c>
    </row>
    <row r="29" spans="1:16" ht="19.5" thickBot="1" x14ac:dyDescent="0.3">
      <c r="A29" s="45" t="str">
        <f>'Tabulka a graf č. 5'!A29:P29</f>
        <v>Meziroční změny 2020 oproti 2019 -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28</v>
      </c>
      <c r="B30" s="35">
        <f t="shared" ref="B30:O32" si="14">ROUND(100*(B14-B10)/B10,2)</f>
        <v>11.88</v>
      </c>
      <c r="C30" s="35">
        <f t="shared" si="14"/>
        <v>14.54</v>
      </c>
      <c r="D30" s="35">
        <f t="shared" si="14"/>
        <v>23.08</v>
      </c>
      <c r="E30" s="35">
        <f t="shared" si="14"/>
        <v>21.04</v>
      </c>
      <c r="F30" s="35">
        <f t="shared" si="14"/>
        <v>24.17</v>
      </c>
      <c r="G30" s="35">
        <f t="shared" si="14"/>
        <v>4.88</v>
      </c>
      <c r="H30" s="35">
        <f t="shared" si="14"/>
        <v>11.8</v>
      </c>
      <c r="I30" s="35">
        <f t="shared" si="14"/>
        <v>10.99</v>
      </c>
      <c r="J30" s="35">
        <f t="shared" si="14"/>
        <v>13.98</v>
      </c>
      <c r="K30" s="35">
        <f t="shared" si="14"/>
        <v>10.34</v>
      </c>
      <c r="L30" s="35">
        <f t="shared" si="14"/>
        <v>11.51</v>
      </c>
      <c r="M30" s="35">
        <f t="shared" si="14"/>
        <v>11.8</v>
      </c>
      <c r="N30" s="35">
        <f t="shared" si="14"/>
        <v>11.23</v>
      </c>
      <c r="O30" s="36">
        <f t="shared" si="14"/>
        <v>10.44</v>
      </c>
      <c r="P30" s="33">
        <f t="shared" ref="P30:P32" si="15">AVERAGE(B30:O30)</f>
        <v>13.69142857142857</v>
      </c>
    </row>
    <row r="31" spans="1:16" x14ac:dyDescent="0.25">
      <c r="A31" s="14" t="s">
        <v>16</v>
      </c>
      <c r="B31" s="30">
        <f t="shared" si="14"/>
        <v>-1.6</v>
      </c>
      <c r="C31" s="30">
        <f t="shared" si="14"/>
        <v>0</v>
      </c>
      <c r="D31" s="30">
        <f t="shared" si="14"/>
        <v>11.49</v>
      </c>
      <c r="E31" s="30">
        <f t="shared" si="14"/>
        <v>-2.4</v>
      </c>
      <c r="F31" s="30">
        <f t="shared" si="14"/>
        <v>0</v>
      </c>
      <c r="G31" s="30">
        <f t="shared" si="14"/>
        <v>11.78</v>
      </c>
      <c r="H31" s="30">
        <f t="shared" si="14"/>
        <v>-1.96</v>
      </c>
      <c r="I31" s="30">
        <f t="shared" si="14"/>
        <v>0</v>
      </c>
      <c r="J31" s="30">
        <f t="shared" si="14"/>
        <v>0</v>
      </c>
      <c r="K31" s="30">
        <f t="shared" si="14"/>
        <v>13</v>
      </c>
      <c r="L31" s="30">
        <f t="shared" si="14"/>
        <v>0</v>
      </c>
      <c r="M31" s="30">
        <f t="shared" si="14"/>
        <v>0</v>
      </c>
      <c r="N31" s="30">
        <f t="shared" si="14"/>
        <v>0</v>
      </c>
      <c r="O31" s="31">
        <f t="shared" si="14"/>
        <v>1.22</v>
      </c>
      <c r="P31" s="29">
        <f t="shared" si="15"/>
        <v>2.2521428571428568</v>
      </c>
    </row>
    <row r="32" spans="1:16" ht="15.75" thickBot="1" x14ac:dyDescent="0.3">
      <c r="A32" s="19" t="s">
        <v>17</v>
      </c>
      <c r="B32" s="37">
        <f t="shared" si="14"/>
        <v>10.1</v>
      </c>
      <c r="C32" s="37">
        <f t="shared" si="14"/>
        <v>14.55</v>
      </c>
      <c r="D32" s="37">
        <f t="shared" si="14"/>
        <v>37.22</v>
      </c>
      <c r="E32" s="37">
        <f t="shared" si="14"/>
        <v>18.12</v>
      </c>
      <c r="F32" s="37">
        <f t="shared" si="14"/>
        <v>24.18</v>
      </c>
      <c r="G32" s="37">
        <f t="shared" si="14"/>
        <v>17.23</v>
      </c>
      <c r="H32" s="37">
        <f t="shared" si="14"/>
        <v>9.6</v>
      </c>
      <c r="I32" s="37">
        <f t="shared" si="14"/>
        <v>11</v>
      </c>
      <c r="J32" s="37">
        <f t="shared" si="14"/>
        <v>13.99</v>
      </c>
      <c r="K32" s="37">
        <f t="shared" si="14"/>
        <v>24.68</v>
      </c>
      <c r="L32" s="37">
        <f t="shared" si="14"/>
        <v>11.52</v>
      </c>
      <c r="M32" s="37">
        <f t="shared" si="14"/>
        <v>11.81</v>
      </c>
      <c r="N32" s="37">
        <f t="shared" si="14"/>
        <v>11.22</v>
      </c>
      <c r="O32" s="38">
        <f t="shared" si="14"/>
        <v>11.8</v>
      </c>
      <c r="P32" s="34">
        <f t="shared" si="15"/>
        <v>16.215714285714288</v>
      </c>
    </row>
  </sheetData>
  <mergeCells count="9">
    <mergeCell ref="A21:P21"/>
    <mergeCell ref="A25:P25"/>
    <mergeCell ref="A29:P29"/>
    <mergeCell ref="B1:P1"/>
    <mergeCell ref="B2:O2"/>
    <mergeCell ref="A5:P5"/>
    <mergeCell ref="A9:P9"/>
    <mergeCell ref="A13:P13"/>
    <mergeCell ref="A17:P1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pane xSplit="1" ySplit="4" topLeftCell="B32" activePane="bottomRight" state="frozen"/>
      <selection activeCell="S50" sqref="S50"/>
      <selection pane="topRight" activeCell="S50" sqref="S50"/>
      <selection pane="bottomLeft" activeCell="S50" sqref="S50"/>
      <selection pane="bottomRight" activeCell="S25" sqref="S25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v mateřské škole v letech 2018 - 2020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30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f>'Tabulka a graf č. 5'!A5:P5</f>
        <v>2018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28</v>
      </c>
      <c r="B6" s="12">
        <f>ROUND(12*B8/B7,0)</f>
        <v>5886</v>
      </c>
      <c r="C6" s="12">
        <f>ROUND(12*C8/C7,0)</f>
        <v>5153</v>
      </c>
      <c r="D6" s="12">
        <f t="shared" ref="D6:O6" si="0">ROUND(12*D8/D7,0)</f>
        <v>4943</v>
      </c>
      <c r="E6" s="12">
        <f t="shared" si="0"/>
        <v>5038</v>
      </c>
      <c r="F6" s="12">
        <f t="shared" si="0"/>
        <v>4740</v>
      </c>
      <c r="G6" s="12">
        <f t="shared" si="0"/>
        <v>5043</v>
      </c>
      <c r="H6" s="12">
        <f t="shared" si="0"/>
        <v>4933</v>
      </c>
      <c r="I6" s="12">
        <f t="shared" si="0"/>
        <v>4786</v>
      </c>
      <c r="J6" s="12">
        <f t="shared" si="0"/>
        <v>5905</v>
      </c>
      <c r="K6" s="12">
        <f t="shared" si="0"/>
        <v>4769</v>
      </c>
      <c r="L6" s="12">
        <f t="shared" si="0"/>
        <v>5345</v>
      </c>
      <c r="M6" s="12">
        <f t="shared" si="0"/>
        <v>4782</v>
      </c>
      <c r="N6" s="12">
        <f t="shared" si="0"/>
        <v>4624</v>
      </c>
      <c r="O6" s="12">
        <f t="shared" si="0"/>
        <v>5138</v>
      </c>
      <c r="P6" s="13">
        <f>SUMIF(B6:O6,"&gt;0")/COUNTIF(B6:O6,"&gt;0")</f>
        <v>5077.5</v>
      </c>
    </row>
    <row r="7" spans="1:16" x14ac:dyDescent="0.25">
      <c r="A7" s="14" t="s">
        <v>16</v>
      </c>
      <c r="B7" s="15">
        <v>36.450000000000003</v>
      </c>
      <c r="C7" s="15">
        <v>43.68</v>
      </c>
      <c r="D7" s="15">
        <v>41.55</v>
      </c>
      <c r="E7" s="15">
        <v>41.75</v>
      </c>
      <c r="F7" s="15">
        <v>41.77</v>
      </c>
      <c r="G7" s="16">
        <v>38.47</v>
      </c>
      <c r="H7" s="15">
        <v>43.52251979695432</v>
      </c>
      <c r="I7" s="15">
        <v>43.81</v>
      </c>
      <c r="J7" s="15">
        <v>35.713350000000005</v>
      </c>
      <c r="K7" s="15">
        <v>41.77</v>
      </c>
      <c r="L7" s="15">
        <v>40.799999999999997</v>
      </c>
      <c r="M7" s="15">
        <v>41.98</v>
      </c>
      <c r="N7" s="15">
        <v>44.628799999999998</v>
      </c>
      <c r="O7" s="17">
        <v>40.450000000000003</v>
      </c>
      <c r="P7" s="18">
        <f>SUMIF(B7:O7,"&gt;0")/COUNTIF(B7:O7,"&gt;0")</f>
        <v>41.167476414068169</v>
      </c>
    </row>
    <row r="8" spans="1:16" ht="15.75" thickBot="1" x14ac:dyDescent="0.3">
      <c r="A8" s="19" t="s">
        <v>17</v>
      </c>
      <c r="B8" s="20">
        <v>17880</v>
      </c>
      <c r="C8" s="20">
        <v>18758</v>
      </c>
      <c r="D8" s="20">
        <v>17114</v>
      </c>
      <c r="E8" s="20">
        <v>17529</v>
      </c>
      <c r="F8" s="20">
        <v>16500</v>
      </c>
      <c r="G8" s="20">
        <v>16168</v>
      </c>
      <c r="H8" s="20">
        <v>17890</v>
      </c>
      <c r="I8" s="20">
        <v>17472</v>
      </c>
      <c r="J8" s="20">
        <v>17573</v>
      </c>
      <c r="K8" s="20">
        <v>16601</v>
      </c>
      <c r="L8" s="21">
        <v>18172</v>
      </c>
      <c r="M8" s="20">
        <v>16730</v>
      </c>
      <c r="N8" s="20">
        <v>17197</v>
      </c>
      <c r="O8" s="22">
        <v>17320</v>
      </c>
      <c r="P8" s="23">
        <f>SUMIF(B8:O8,"&gt;0")/COUNTIF(B8:O8,"&gt;0")</f>
        <v>17350.285714285714</v>
      </c>
    </row>
    <row r="9" spans="1:16" s="5" customFormat="1" ht="19.5" thickBot="1" x14ac:dyDescent="0.3">
      <c r="A9" s="50">
        <f>'Tabulka a graf č. 5'!A9:P9</f>
        <v>2019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28</v>
      </c>
      <c r="B10" s="12">
        <f>ROUND(12*B12/B11,0)</f>
        <v>6489</v>
      </c>
      <c r="C10" s="12">
        <f t="shared" ref="C10:O10" si="1">ROUND(12*C12/C11,0)</f>
        <v>5898</v>
      </c>
      <c r="D10" s="12">
        <f t="shared" si="1"/>
        <v>4943</v>
      </c>
      <c r="E10" s="12">
        <f t="shared" si="1"/>
        <v>5576</v>
      </c>
      <c r="F10" s="12">
        <f t="shared" si="1"/>
        <v>5229</v>
      </c>
      <c r="G10" s="12">
        <f t="shared" si="1"/>
        <v>5548</v>
      </c>
      <c r="H10" s="12">
        <f t="shared" si="1"/>
        <v>5456</v>
      </c>
      <c r="I10" s="12">
        <f t="shared" si="1"/>
        <v>5264</v>
      </c>
      <c r="J10" s="12">
        <f t="shared" si="1"/>
        <v>6705</v>
      </c>
      <c r="K10" s="12">
        <f t="shared" si="1"/>
        <v>5318</v>
      </c>
      <c r="L10" s="12">
        <f t="shared" si="1"/>
        <v>5837</v>
      </c>
      <c r="M10" s="12">
        <f t="shared" si="1"/>
        <v>5285</v>
      </c>
      <c r="N10" s="12">
        <f t="shared" si="1"/>
        <v>5292</v>
      </c>
      <c r="O10" s="12">
        <f t="shared" si="1"/>
        <v>5705</v>
      </c>
      <c r="P10" s="13">
        <f>SUMIF(B10:O10,"&gt;0")/COUNTIF(B10:O10,"&gt;0")</f>
        <v>5610.3571428571431</v>
      </c>
    </row>
    <row r="11" spans="1:16" s="5" customFormat="1" x14ac:dyDescent="0.25">
      <c r="A11" s="14" t="s">
        <v>16</v>
      </c>
      <c r="B11" s="15">
        <v>36.450000000000003</v>
      </c>
      <c r="C11" s="15">
        <v>41.6</v>
      </c>
      <c r="D11" s="15">
        <v>41.55</v>
      </c>
      <c r="E11" s="15">
        <v>41.75</v>
      </c>
      <c r="F11" s="15">
        <v>41.77</v>
      </c>
      <c r="G11" s="16">
        <v>38.47</v>
      </c>
      <c r="H11" s="15">
        <v>43.52251979695432</v>
      </c>
      <c r="I11" s="15">
        <v>43.81</v>
      </c>
      <c r="J11" s="15">
        <v>35.713350000000005</v>
      </c>
      <c r="K11" s="15">
        <v>41.77</v>
      </c>
      <c r="L11" s="15">
        <v>40.799999999999997</v>
      </c>
      <c r="M11" s="15">
        <v>41.98</v>
      </c>
      <c r="N11" s="15">
        <v>44.628799999999998</v>
      </c>
      <c r="O11" s="17">
        <v>40.450000000000003</v>
      </c>
      <c r="P11" s="18">
        <f>SUMIF(B11:O11,"&gt;0")/COUNTIF(B11:O11,"&gt;0")</f>
        <v>41.018904985496746</v>
      </c>
    </row>
    <row r="12" spans="1:16" s="5" customFormat="1" ht="15.75" thickBot="1" x14ac:dyDescent="0.3">
      <c r="A12" s="19" t="s">
        <v>17</v>
      </c>
      <c r="B12" s="20">
        <v>19710</v>
      </c>
      <c r="C12" s="20">
        <v>20446</v>
      </c>
      <c r="D12" s="20">
        <v>17114</v>
      </c>
      <c r="E12" s="20">
        <v>19400</v>
      </c>
      <c r="F12" s="20">
        <v>18200</v>
      </c>
      <c r="G12" s="20">
        <v>17785</v>
      </c>
      <c r="H12" s="20">
        <v>19790</v>
      </c>
      <c r="I12" s="20">
        <v>19219</v>
      </c>
      <c r="J12" s="20">
        <v>19954</v>
      </c>
      <c r="K12" s="20">
        <v>18510</v>
      </c>
      <c r="L12" s="21">
        <v>19846</v>
      </c>
      <c r="M12" s="20">
        <v>18487</v>
      </c>
      <c r="N12" s="20">
        <v>19680</v>
      </c>
      <c r="O12" s="22">
        <v>19230</v>
      </c>
      <c r="P12" s="23">
        <f>SUMIF(B12:O12,"&gt;0")/COUNTIF(B12:O12,"&gt;0")</f>
        <v>19097.928571428572</v>
      </c>
    </row>
    <row r="13" spans="1:16" s="5" customFormat="1" ht="19.5" thickBot="1" x14ac:dyDescent="0.3">
      <c r="A13" s="50">
        <f>'Tabulka a graf č. 5'!A13:P13</f>
        <v>2020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28</v>
      </c>
      <c r="B14" s="12">
        <f>ROUND(12*B16/B15,0)</f>
        <v>6871</v>
      </c>
      <c r="C14" s="12">
        <f>ROUND(12*C16/C15,0)</f>
        <v>6756</v>
      </c>
      <c r="D14" s="12">
        <f t="shared" ref="D14:O14" si="2">ROUND(12*D16/D15,0)</f>
        <v>6100</v>
      </c>
      <c r="E14" s="12">
        <f t="shared" si="2"/>
        <v>6707</v>
      </c>
      <c r="F14" s="12">
        <f t="shared" si="2"/>
        <v>6493</v>
      </c>
      <c r="G14" s="12">
        <f t="shared" si="2"/>
        <v>5819</v>
      </c>
      <c r="H14" s="12">
        <f t="shared" si="2"/>
        <v>6100</v>
      </c>
      <c r="I14" s="12">
        <f t="shared" si="2"/>
        <v>5843</v>
      </c>
      <c r="J14" s="12">
        <f t="shared" si="2"/>
        <v>7643</v>
      </c>
      <c r="K14" s="12">
        <f t="shared" si="2"/>
        <v>5867</v>
      </c>
      <c r="L14" s="12">
        <f t="shared" si="2"/>
        <v>6509</v>
      </c>
      <c r="M14" s="12">
        <f t="shared" si="2"/>
        <v>5909</v>
      </c>
      <c r="N14" s="12">
        <f t="shared" si="2"/>
        <v>5884</v>
      </c>
      <c r="O14" s="12">
        <f t="shared" si="2"/>
        <v>6296</v>
      </c>
      <c r="P14" s="13">
        <f t="shared" ref="P14:P16" si="3">SUMIF(B14:O14,"&gt;0")/COUNTIF(B14:O14,"&gt;0")</f>
        <v>6342.6428571428569</v>
      </c>
    </row>
    <row r="15" spans="1:16" s="5" customFormat="1" x14ac:dyDescent="0.25">
      <c r="A15" s="14" t="s">
        <v>16</v>
      </c>
      <c r="B15" s="15">
        <v>37.9</v>
      </c>
      <c r="C15" s="15">
        <v>41.6</v>
      </c>
      <c r="D15" s="15">
        <v>46.2</v>
      </c>
      <c r="E15" s="15">
        <v>41</v>
      </c>
      <c r="F15" s="15">
        <v>41.77</v>
      </c>
      <c r="G15" s="16">
        <v>43</v>
      </c>
      <c r="H15" s="15">
        <v>42.66913705583756</v>
      </c>
      <c r="I15" s="15">
        <v>43.81</v>
      </c>
      <c r="J15" s="15">
        <v>35.713350000000005</v>
      </c>
      <c r="K15" s="15">
        <v>47.2</v>
      </c>
      <c r="L15" s="15">
        <v>40.799999999999997</v>
      </c>
      <c r="M15" s="15">
        <v>41.98</v>
      </c>
      <c r="N15" s="15">
        <v>44.64</v>
      </c>
      <c r="O15" s="17">
        <v>40.98</v>
      </c>
      <c r="P15" s="18">
        <f t="shared" si="3"/>
        <v>42.09017764684554</v>
      </c>
    </row>
    <row r="16" spans="1:16" s="5" customFormat="1" ht="15.75" thickBot="1" x14ac:dyDescent="0.3">
      <c r="A16" s="19" t="s">
        <v>17</v>
      </c>
      <c r="B16" s="20">
        <v>21700</v>
      </c>
      <c r="C16" s="20">
        <v>23420</v>
      </c>
      <c r="D16" s="20">
        <v>23484</v>
      </c>
      <c r="E16" s="20">
        <v>22915</v>
      </c>
      <c r="F16" s="20">
        <v>22600</v>
      </c>
      <c r="G16" s="20">
        <v>20850</v>
      </c>
      <c r="H16" s="20">
        <v>21690</v>
      </c>
      <c r="I16" s="20">
        <v>21333</v>
      </c>
      <c r="J16" s="20">
        <v>22745</v>
      </c>
      <c r="K16" s="20">
        <v>23078</v>
      </c>
      <c r="L16" s="21">
        <v>22132</v>
      </c>
      <c r="M16" s="20">
        <v>20671</v>
      </c>
      <c r="N16" s="20">
        <v>21888</v>
      </c>
      <c r="O16" s="22">
        <v>21500</v>
      </c>
      <c r="P16" s="23">
        <f t="shared" si="3"/>
        <v>22143.285714285714</v>
      </c>
    </row>
    <row r="17" spans="1:16" ht="19.5" thickBot="1" x14ac:dyDescent="0.3">
      <c r="A17" s="45" t="str">
        <f>'Tabulka a graf č. 5'!A17:P17</f>
        <v>Meziroční změny 2019 oproti 2018 - absolutně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28</v>
      </c>
      <c r="B18" s="27">
        <f t="shared" ref="B18:O18" si="4">ROUND(B10-B6,0)</f>
        <v>603</v>
      </c>
      <c r="C18" s="27">
        <f t="shared" si="4"/>
        <v>745</v>
      </c>
      <c r="D18" s="27">
        <f t="shared" si="4"/>
        <v>0</v>
      </c>
      <c r="E18" s="27">
        <f t="shared" si="4"/>
        <v>538</v>
      </c>
      <c r="F18" s="27">
        <f t="shared" si="4"/>
        <v>489</v>
      </c>
      <c r="G18" s="27">
        <f t="shared" si="4"/>
        <v>505</v>
      </c>
      <c r="H18" s="27">
        <f t="shared" si="4"/>
        <v>523</v>
      </c>
      <c r="I18" s="27">
        <f t="shared" si="4"/>
        <v>478</v>
      </c>
      <c r="J18" s="27">
        <f t="shared" si="4"/>
        <v>800</v>
      </c>
      <c r="K18" s="27">
        <f t="shared" si="4"/>
        <v>549</v>
      </c>
      <c r="L18" s="27">
        <f t="shared" si="4"/>
        <v>492</v>
      </c>
      <c r="M18" s="27">
        <f t="shared" si="4"/>
        <v>503</v>
      </c>
      <c r="N18" s="27">
        <f t="shared" si="4"/>
        <v>668</v>
      </c>
      <c r="O18" s="28">
        <f t="shared" si="4"/>
        <v>567</v>
      </c>
      <c r="P18" s="13">
        <f t="shared" ref="P18:P20" si="5">AVERAGE(B18:O18)</f>
        <v>532.85714285714289</v>
      </c>
    </row>
    <row r="19" spans="1:16" x14ac:dyDescent="0.25">
      <c r="A19" s="14" t="s">
        <v>16</v>
      </c>
      <c r="B19" s="30">
        <f t="shared" ref="B19:O19" si="6">ROUND(B11-B7,2)</f>
        <v>0</v>
      </c>
      <c r="C19" s="30">
        <f t="shared" si="6"/>
        <v>-2.08</v>
      </c>
      <c r="D19" s="30">
        <f t="shared" si="6"/>
        <v>0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6"/>
        <v>0</v>
      </c>
      <c r="O19" s="31">
        <f t="shared" si="6"/>
        <v>0</v>
      </c>
      <c r="P19" s="29">
        <f t="shared" si="5"/>
        <v>-0.14857142857142858</v>
      </c>
    </row>
    <row r="20" spans="1:16" ht="15.75" thickBot="1" x14ac:dyDescent="0.3">
      <c r="A20" s="19" t="s">
        <v>17</v>
      </c>
      <c r="B20" s="39">
        <f t="shared" ref="B20:O20" si="7">ROUND(B12-B8,0)</f>
        <v>1830</v>
      </c>
      <c r="C20" s="39">
        <f t="shared" si="7"/>
        <v>1688</v>
      </c>
      <c r="D20" s="39">
        <f t="shared" si="7"/>
        <v>0</v>
      </c>
      <c r="E20" s="39">
        <f t="shared" si="7"/>
        <v>1871</v>
      </c>
      <c r="F20" s="39">
        <f t="shared" si="7"/>
        <v>1700</v>
      </c>
      <c r="G20" s="39">
        <f t="shared" si="7"/>
        <v>1617</v>
      </c>
      <c r="H20" s="39">
        <f t="shared" si="7"/>
        <v>1900</v>
      </c>
      <c r="I20" s="39">
        <f t="shared" si="7"/>
        <v>1747</v>
      </c>
      <c r="J20" s="39">
        <f t="shared" si="7"/>
        <v>2381</v>
      </c>
      <c r="K20" s="39">
        <f t="shared" si="7"/>
        <v>1909</v>
      </c>
      <c r="L20" s="39">
        <f t="shared" si="7"/>
        <v>1674</v>
      </c>
      <c r="M20" s="39">
        <f t="shared" si="7"/>
        <v>1757</v>
      </c>
      <c r="N20" s="39">
        <f t="shared" si="7"/>
        <v>2483</v>
      </c>
      <c r="O20" s="40">
        <f t="shared" si="7"/>
        <v>1910</v>
      </c>
      <c r="P20" s="41">
        <f t="shared" si="5"/>
        <v>1747.6428571428571</v>
      </c>
    </row>
    <row r="21" spans="1:16" ht="19.5" thickBot="1" x14ac:dyDescent="0.3">
      <c r="A21" s="45" t="str">
        <f>'Tabulka a graf č. 5'!A21:P21</f>
        <v>Meziroční změny 2020 oproti 2019 - absolutně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28</v>
      </c>
      <c r="B22" s="27">
        <f t="shared" ref="B22:O22" si="8">ROUND(B14-B10,0)</f>
        <v>382</v>
      </c>
      <c r="C22" s="27">
        <f t="shared" si="8"/>
        <v>858</v>
      </c>
      <c r="D22" s="27">
        <f t="shared" si="8"/>
        <v>1157</v>
      </c>
      <c r="E22" s="27">
        <f t="shared" si="8"/>
        <v>1131</v>
      </c>
      <c r="F22" s="27">
        <f t="shared" si="8"/>
        <v>1264</v>
      </c>
      <c r="G22" s="27">
        <f t="shared" si="8"/>
        <v>271</v>
      </c>
      <c r="H22" s="27">
        <f t="shared" si="8"/>
        <v>644</v>
      </c>
      <c r="I22" s="27">
        <f t="shared" si="8"/>
        <v>579</v>
      </c>
      <c r="J22" s="27">
        <f t="shared" si="8"/>
        <v>938</v>
      </c>
      <c r="K22" s="27">
        <f t="shared" si="8"/>
        <v>549</v>
      </c>
      <c r="L22" s="27">
        <f t="shared" si="8"/>
        <v>672</v>
      </c>
      <c r="M22" s="27">
        <f t="shared" si="8"/>
        <v>624</v>
      </c>
      <c r="N22" s="27">
        <f t="shared" si="8"/>
        <v>592</v>
      </c>
      <c r="O22" s="28">
        <f t="shared" si="8"/>
        <v>591</v>
      </c>
      <c r="P22" s="13">
        <f t="shared" ref="P22:P24" si="9">AVERAGE(B22:O22)</f>
        <v>732.28571428571433</v>
      </c>
    </row>
    <row r="23" spans="1:16" x14ac:dyDescent="0.25">
      <c r="A23" s="14" t="s">
        <v>16</v>
      </c>
      <c r="B23" s="30">
        <f t="shared" ref="B23:O23" si="10">ROUND(B15-B11,2)</f>
        <v>1.45</v>
      </c>
      <c r="C23" s="30">
        <f t="shared" si="10"/>
        <v>0</v>
      </c>
      <c r="D23" s="30">
        <f t="shared" si="10"/>
        <v>4.6500000000000004</v>
      </c>
      <c r="E23" s="30">
        <f t="shared" si="10"/>
        <v>-0.75</v>
      </c>
      <c r="F23" s="30">
        <f t="shared" si="10"/>
        <v>0</v>
      </c>
      <c r="G23" s="30">
        <f t="shared" si="10"/>
        <v>4.53</v>
      </c>
      <c r="H23" s="30">
        <f t="shared" si="10"/>
        <v>-0.85</v>
      </c>
      <c r="I23" s="30">
        <f t="shared" si="10"/>
        <v>0</v>
      </c>
      <c r="J23" s="30">
        <f t="shared" si="10"/>
        <v>0</v>
      </c>
      <c r="K23" s="30">
        <f t="shared" si="10"/>
        <v>5.43</v>
      </c>
      <c r="L23" s="30">
        <f t="shared" si="10"/>
        <v>0</v>
      </c>
      <c r="M23" s="30">
        <f t="shared" si="10"/>
        <v>0</v>
      </c>
      <c r="N23" s="30">
        <f t="shared" si="10"/>
        <v>0.01</v>
      </c>
      <c r="O23" s="31">
        <f t="shared" si="10"/>
        <v>0.53</v>
      </c>
      <c r="P23" s="29">
        <f t="shared" si="9"/>
        <v>1.0714285714285714</v>
      </c>
    </row>
    <row r="24" spans="1:16" ht="15.75" thickBot="1" x14ac:dyDescent="0.3">
      <c r="A24" s="19" t="s">
        <v>17</v>
      </c>
      <c r="B24" s="39">
        <f t="shared" ref="B24:O24" si="11">ROUND(B16-B12,0)</f>
        <v>1990</v>
      </c>
      <c r="C24" s="39">
        <f t="shared" si="11"/>
        <v>2974</v>
      </c>
      <c r="D24" s="39">
        <f t="shared" si="11"/>
        <v>6370</v>
      </c>
      <c r="E24" s="39">
        <f t="shared" si="11"/>
        <v>3515</v>
      </c>
      <c r="F24" s="39">
        <f t="shared" si="11"/>
        <v>4400</v>
      </c>
      <c r="G24" s="39">
        <f t="shared" si="11"/>
        <v>3065</v>
      </c>
      <c r="H24" s="39">
        <f t="shared" si="11"/>
        <v>1900</v>
      </c>
      <c r="I24" s="39">
        <f t="shared" si="11"/>
        <v>2114</v>
      </c>
      <c r="J24" s="39">
        <f t="shared" si="11"/>
        <v>2791</v>
      </c>
      <c r="K24" s="39">
        <f t="shared" si="11"/>
        <v>4568</v>
      </c>
      <c r="L24" s="39">
        <f t="shared" si="11"/>
        <v>2286</v>
      </c>
      <c r="M24" s="39">
        <f t="shared" si="11"/>
        <v>2184</v>
      </c>
      <c r="N24" s="39">
        <f t="shared" si="11"/>
        <v>2208</v>
      </c>
      <c r="O24" s="40">
        <f t="shared" si="11"/>
        <v>2270</v>
      </c>
      <c r="P24" s="41">
        <f t="shared" si="9"/>
        <v>3045.3571428571427</v>
      </c>
    </row>
    <row r="25" spans="1:16" ht="19.5" thickBot="1" x14ac:dyDescent="0.3">
      <c r="A25" s="45" t="str">
        <f>'Tabulka a graf č. 5'!A25:P25</f>
        <v>Meziroční změny 2019 oproti 2018 - v %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28</v>
      </c>
      <c r="B26" s="35">
        <f t="shared" ref="B26:O26" si="12">ROUND(100*(B10-B6)/B6,2)</f>
        <v>10.24</v>
      </c>
      <c r="C26" s="35">
        <f t="shared" si="12"/>
        <v>14.46</v>
      </c>
      <c r="D26" s="35">
        <f t="shared" si="12"/>
        <v>0</v>
      </c>
      <c r="E26" s="35">
        <f t="shared" si="12"/>
        <v>10.68</v>
      </c>
      <c r="F26" s="35">
        <f t="shared" si="12"/>
        <v>10.32</v>
      </c>
      <c r="G26" s="35">
        <f t="shared" si="12"/>
        <v>10.01</v>
      </c>
      <c r="H26" s="35">
        <f t="shared" si="12"/>
        <v>10.6</v>
      </c>
      <c r="I26" s="35">
        <f t="shared" si="12"/>
        <v>9.99</v>
      </c>
      <c r="J26" s="35">
        <f t="shared" si="12"/>
        <v>13.55</v>
      </c>
      <c r="K26" s="35">
        <f t="shared" si="12"/>
        <v>11.51</v>
      </c>
      <c r="L26" s="35">
        <f t="shared" si="12"/>
        <v>9.1999999999999993</v>
      </c>
      <c r="M26" s="35">
        <f t="shared" si="12"/>
        <v>10.52</v>
      </c>
      <c r="N26" s="35">
        <f t="shared" si="12"/>
        <v>14.45</v>
      </c>
      <c r="O26" s="36">
        <f t="shared" si="12"/>
        <v>11.04</v>
      </c>
      <c r="P26" s="33">
        <f t="shared" ref="P26:P28" si="13">AVERAGE(B26:O26)</f>
        <v>10.469285714285714</v>
      </c>
    </row>
    <row r="27" spans="1:16" x14ac:dyDescent="0.25">
      <c r="A27" s="14" t="s">
        <v>16</v>
      </c>
      <c r="B27" s="30">
        <f t="shared" ref="B27:O27" si="14">ROUND(100*(B11-B7)/B7,2)</f>
        <v>0</v>
      </c>
      <c r="C27" s="30">
        <f t="shared" si="14"/>
        <v>-4.76</v>
      </c>
      <c r="D27" s="30">
        <f t="shared" si="14"/>
        <v>0</v>
      </c>
      <c r="E27" s="30">
        <f t="shared" si="14"/>
        <v>0</v>
      </c>
      <c r="F27" s="30">
        <f t="shared" si="14"/>
        <v>0</v>
      </c>
      <c r="G27" s="30">
        <f t="shared" si="14"/>
        <v>0</v>
      </c>
      <c r="H27" s="30">
        <f t="shared" si="14"/>
        <v>0</v>
      </c>
      <c r="I27" s="30">
        <f t="shared" si="14"/>
        <v>0</v>
      </c>
      <c r="J27" s="30">
        <f t="shared" si="14"/>
        <v>0</v>
      </c>
      <c r="K27" s="30">
        <f t="shared" si="14"/>
        <v>0</v>
      </c>
      <c r="L27" s="30">
        <f t="shared" si="14"/>
        <v>0</v>
      </c>
      <c r="M27" s="30">
        <f t="shared" si="14"/>
        <v>0</v>
      </c>
      <c r="N27" s="30">
        <f t="shared" si="14"/>
        <v>0</v>
      </c>
      <c r="O27" s="31">
        <f t="shared" si="14"/>
        <v>0</v>
      </c>
      <c r="P27" s="29">
        <f t="shared" si="13"/>
        <v>-0.33999999999999997</v>
      </c>
    </row>
    <row r="28" spans="1:16" ht="15.75" thickBot="1" x14ac:dyDescent="0.3">
      <c r="A28" s="19" t="s">
        <v>17</v>
      </c>
      <c r="B28" s="37">
        <f t="shared" ref="B28:O28" si="15">ROUND(100*(B12-B8)/B8,2)</f>
        <v>10.23</v>
      </c>
      <c r="C28" s="37">
        <f t="shared" si="15"/>
        <v>9</v>
      </c>
      <c r="D28" s="37">
        <f t="shared" si="15"/>
        <v>0</v>
      </c>
      <c r="E28" s="37">
        <f t="shared" si="15"/>
        <v>10.67</v>
      </c>
      <c r="F28" s="37">
        <f t="shared" si="15"/>
        <v>10.3</v>
      </c>
      <c r="G28" s="37">
        <f t="shared" si="15"/>
        <v>10</v>
      </c>
      <c r="H28" s="37">
        <f t="shared" si="15"/>
        <v>10.62</v>
      </c>
      <c r="I28" s="37">
        <f t="shared" si="15"/>
        <v>10</v>
      </c>
      <c r="J28" s="37">
        <f t="shared" si="15"/>
        <v>13.55</v>
      </c>
      <c r="K28" s="37">
        <f t="shared" si="15"/>
        <v>11.5</v>
      </c>
      <c r="L28" s="37">
        <f t="shared" si="15"/>
        <v>9.2100000000000009</v>
      </c>
      <c r="M28" s="37">
        <f t="shared" si="15"/>
        <v>10.5</v>
      </c>
      <c r="N28" s="37">
        <f t="shared" si="15"/>
        <v>14.44</v>
      </c>
      <c r="O28" s="38">
        <f t="shared" si="15"/>
        <v>11.03</v>
      </c>
      <c r="P28" s="34">
        <f t="shared" si="13"/>
        <v>10.074999999999999</v>
      </c>
    </row>
    <row r="29" spans="1:16" ht="19.5" thickBot="1" x14ac:dyDescent="0.3">
      <c r="A29" s="45" t="str">
        <f>'Tabulka a graf č. 5'!A29:P29</f>
        <v>Meziroční změny 2020 oproti 2019 - v %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28</v>
      </c>
      <c r="B30" s="35">
        <f t="shared" ref="B30:O30" si="16">ROUND(100*(B14-B10)/B10,2)</f>
        <v>5.89</v>
      </c>
      <c r="C30" s="35">
        <f t="shared" si="16"/>
        <v>14.55</v>
      </c>
      <c r="D30" s="35">
        <f t="shared" si="16"/>
        <v>23.41</v>
      </c>
      <c r="E30" s="35">
        <f t="shared" si="16"/>
        <v>20.28</v>
      </c>
      <c r="F30" s="35">
        <f t="shared" si="16"/>
        <v>24.17</v>
      </c>
      <c r="G30" s="35">
        <f t="shared" si="16"/>
        <v>4.88</v>
      </c>
      <c r="H30" s="35">
        <f t="shared" si="16"/>
        <v>11.8</v>
      </c>
      <c r="I30" s="35">
        <f t="shared" si="16"/>
        <v>11</v>
      </c>
      <c r="J30" s="35">
        <f t="shared" si="16"/>
        <v>13.99</v>
      </c>
      <c r="K30" s="35">
        <f t="shared" si="16"/>
        <v>10.32</v>
      </c>
      <c r="L30" s="35">
        <f t="shared" si="16"/>
        <v>11.51</v>
      </c>
      <c r="M30" s="35">
        <f t="shared" si="16"/>
        <v>11.81</v>
      </c>
      <c r="N30" s="35">
        <f t="shared" si="16"/>
        <v>11.19</v>
      </c>
      <c r="O30" s="36">
        <f t="shared" si="16"/>
        <v>10.36</v>
      </c>
      <c r="P30" s="33">
        <f t="shared" ref="P30:P32" si="17">AVERAGE(B30:O30)</f>
        <v>13.225714285714284</v>
      </c>
    </row>
    <row r="31" spans="1:16" x14ac:dyDescent="0.25">
      <c r="A31" s="14" t="s">
        <v>16</v>
      </c>
      <c r="B31" s="30">
        <f t="shared" ref="B31:O31" si="18">ROUND(100*(B15-B11)/B11,2)</f>
        <v>3.98</v>
      </c>
      <c r="C31" s="30">
        <f t="shared" si="18"/>
        <v>0</v>
      </c>
      <c r="D31" s="30">
        <f t="shared" si="18"/>
        <v>11.19</v>
      </c>
      <c r="E31" s="30">
        <f t="shared" si="18"/>
        <v>-1.8</v>
      </c>
      <c r="F31" s="30">
        <f t="shared" si="18"/>
        <v>0</v>
      </c>
      <c r="G31" s="30">
        <f t="shared" si="18"/>
        <v>11.78</v>
      </c>
      <c r="H31" s="30">
        <f t="shared" si="18"/>
        <v>-1.96</v>
      </c>
      <c r="I31" s="30">
        <f t="shared" si="18"/>
        <v>0</v>
      </c>
      <c r="J31" s="30">
        <f t="shared" si="18"/>
        <v>0</v>
      </c>
      <c r="K31" s="30">
        <f t="shared" si="18"/>
        <v>13</v>
      </c>
      <c r="L31" s="30">
        <f t="shared" si="18"/>
        <v>0</v>
      </c>
      <c r="M31" s="30">
        <f t="shared" si="18"/>
        <v>0</v>
      </c>
      <c r="N31" s="30">
        <f t="shared" si="18"/>
        <v>0.03</v>
      </c>
      <c r="O31" s="31">
        <f t="shared" si="18"/>
        <v>1.31</v>
      </c>
      <c r="P31" s="29">
        <f t="shared" si="17"/>
        <v>2.6807142857142856</v>
      </c>
    </row>
    <row r="32" spans="1:16" ht="15.75" thickBot="1" x14ac:dyDescent="0.3">
      <c r="A32" s="19" t="s">
        <v>17</v>
      </c>
      <c r="B32" s="37">
        <f t="shared" ref="B32:O32" si="19">ROUND(100*(B16-B12)/B12,2)</f>
        <v>10.1</v>
      </c>
      <c r="C32" s="37">
        <f t="shared" si="19"/>
        <v>14.55</v>
      </c>
      <c r="D32" s="37">
        <f t="shared" si="19"/>
        <v>37.22</v>
      </c>
      <c r="E32" s="37">
        <f t="shared" si="19"/>
        <v>18.12</v>
      </c>
      <c r="F32" s="37">
        <f t="shared" si="19"/>
        <v>24.18</v>
      </c>
      <c r="G32" s="37">
        <f t="shared" si="19"/>
        <v>17.23</v>
      </c>
      <c r="H32" s="37">
        <f t="shared" si="19"/>
        <v>9.6</v>
      </c>
      <c r="I32" s="37">
        <f t="shared" si="19"/>
        <v>11</v>
      </c>
      <c r="J32" s="37">
        <f t="shared" si="19"/>
        <v>13.99</v>
      </c>
      <c r="K32" s="37">
        <f t="shared" si="19"/>
        <v>24.68</v>
      </c>
      <c r="L32" s="37">
        <f t="shared" si="19"/>
        <v>11.52</v>
      </c>
      <c r="M32" s="37">
        <f t="shared" si="19"/>
        <v>11.81</v>
      </c>
      <c r="N32" s="37">
        <f t="shared" si="19"/>
        <v>11.22</v>
      </c>
      <c r="O32" s="38">
        <f t="shared" si="19"/>
        <v>11.8</v>
      </c>
      <c r="P32" s="34">
        <f t="shared" si="17"/>
        <v>16.215714285714288</v>
      </c>
    </row>
  </sheetData>
  <mergeCells count="9">
    <mergeCell ref="A29:P29"/>
    <mergeCell ref="A25:P25"/>
    <mergeCell ref="B1:P1"/>
    <mergeCell ref="B2:O2"/>
    <mergeCell ref="A5:P5"/>
    <mergeCell ref="A9:P9"/>
    <mergeCell ref="A17:P17"/>
    <mergeCell ref="A13:P13"/>
    <mergeCell ref="A21:P2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ignoredErrors>
    <ignoredError sqref="B19:O19 B23:O2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selection activeCell="U26" sqref="U26"/>
    </sheetView>
  </sheetViews>
  <sheetFormatPr defaultRowHeight="15" x14ac:dyDescent="0.25"/>
  <cols>
    <col min="1" max="1" width="15.140625" style="5" bestFit="1" customWidth="1"/>
    <col min="2" max="15" width="7.7109375" style="1" customWidth="1"/>
    <col min="16" max="16" width="7.7109375" style="3" customWidth="1"/>
    <col min="17" max="16384" width="9.140625" style="1"/>
  </cols>
  <sheetData>
    <row r="1" spans="1:16" ht="18.75" x14ac:dyDescent="0.3">
      <c r="B1" s="48" t="str">
        <f>'Tabulka a graf č. 1'!B1:P1</f>
        <v>Krajské normativy školní jídelny v mateřské škole v letech 2018 - 2020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.75" x14ac:dyDescent="0.25">
      <c r="A2" s="10"/>
      <c r="B2" s="49" t="s">
        <v>29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0"/>
    </row>
    <row r="3" spans="1:16" ht="16.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2"/>
    </row>
    <row r="4" spans="1:16" s="4" customFormat="1" ht="81" customHeight="1" thickBot="1" x14ac:dyDescent="0.3">
      <c r="A4" s="24"/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6" t="s">
        <v>18</v>
      </c>
    </row>
    <row r="5" spans="1:16" ht="19.5" thickBot="1" x14ac:dyDescent="0.3">
      <c r="A5" s="50">
        <v>2018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11" t="s">
        <v>28</v>
      </c>
      <c r="B6" s="12">
        <f>ROUND(12*B8/B7,0)</f>
        <v>5886</v>
      </c>
      <c r="C6" s="12">
        <f>ROUND(12*C8/C7,0)</f>
        <v>5153</v>
      </c>
      <c r="D6" s="12">
        <f t="shared" ref="D6:O6" si="0">ROUND(12*D8/D7,0)</f>
        <v>4943</v>
      </c>
      <c r="E6" s="12">
        <f t="shared" si="0"/>
        <v>5038</v>
      </c>
      <c r="F6" s="12">
        <f t="shared" si="0"/>
        <v>4740</v>
      </c>
      <c r="G6" s="12">
        <f t="shared" si="0"/>
        <v>5043</v>
      </c>
      <c r="H6" s="12">
        <f t="shared" si="0"/>
        <v>4872</v>
      </c>
      <c r="I6" s="12">
        <f t="shared" si="0"/>
        <v>4177</v>
      </c>
      <c r="J6" s="12">
        <f t="shared" si="0"/>
        <v>5905</v>
      </c>
      <c r="K6" s="12">
        <f t="shared" si="0"/>
        <v>4769</v>
      </c>
      <c r="L6" s="12">
        <f t="shared" si="0"/>
        <v>5345</v>
      </c>
      <c r="M6" s="12">
        <f t="shared" si="0"/>
        <v>4782</v>
      </c>
      <c r="N6" s="12">
        <f t="shared" si="0"/>
        <v>4624</v>
      </c>
      <c r="O6" s="12">
        <f t="shared" si="0"/>
        <v>5138</v>
      </c>
      <c r="P6" s="13">
        <f t="shared" ref="P6:P8" si="1">SUMIF(B6:O6,"&gt;0")/COUNTIF(B6:O6,"&gt;0")</f>
        <v>5029.6428571428569</v>
      </c>
    </row>
    <row r="7" spans="1:16" x14ac:dyDescent="0.25">
      <c r="A7" s="14" t="s">
        <v>16</v>
      </c>
      <c r="B7" s="15">
        <v>36.450000000000003</v>
      </c>
      <c r="C7" s="15">
        <v>43.68</v>
      </c>
      <c r="D7" s="15">
        <v>41.55</v>
      </c>
      <c r="E7" s="15">
        <v>41.75</v>
      </c>
      <c r="F7" s="15">
        <v>41.77</v>
      </c>
      <c r="G7" s="16">
        <v>38.47</v>
      </c>
      <c r="H7" s="15">
        <v>44.06120406091371</v>
      </c>
      <c r="I7" s="15">
        <v>50.19</v>
      </c>
      <c r="J7" s="15">
        <v>35.713350000000005</v>
      </c>
      <c r="K7" s="15">
        <v>41.77</v>
      </c>
      <c r="L7" s="15">
        <v>40.799999999999997</v>
      </c>
      <c r="M7" s="15">
        <v>41.98</v>
      </c>
      <c r="N7" s="15">
        <v>44.628799999999998</v>
      </c>
      <c r="O7" s="17">
        <v>40.450000000000003</v>
      </c>
      <c r="P7" s="18">
        <f t="shared" si="1"/>
        <v>41.661668147208125</v>
      </c>
    </row>
    <row r="8" spans="1:16" ht="15.75" thickBot="1" x14ac:dyDescent="0.3">
      <c r="A8" s="19" t="s">
        <v>17</v>
      </c>
      <c r="B8" s="20">
        <v>17880</v>
      </c>
      <c r="C8" s="20">
        <v>18758</v>
      </c>
      <c r="D8" s="20">
        <v>17114</v>
      </c>
      <c r="E8" s="20">
        <v>17529</v>
      </c>
      <c r="F8" s="20">
        <v>16500</v>
      </c>
      <c r="G8" s="20">
        <v>16168</v>
      </c>
      <c r="H8" s="20">
        <v>17890</v>
      </c>
      <c r="I8" s="20">
        <v>17472</v>
      </c>
      <c r="J8" s="20">
        <v>17573</v>
      </c>
      <c r="K8" s="20">
        <v>16601</v>
      </c>
      <c r="L8" s="21">
        <v>18172</v>
      </c>
      <c r="M8" s="20">
        <v>16730</v>
      </c>
      <c r="N8" s="20">
        <v>17197</v>
      </c>
      <c r="O8" s="22">
        <v>17320</v>
      </c>
      <c r="P8" s="23">
        <f t="shared" si="1"/>
        <v>17350.285714285714</v>
      </c>
    </row>
    <row r="9" spans="1:16" s="5" customFormat="1" ht="19.5" thickBot="1" x14ac:dyDescent="0.3">
      <c r="A9" s="50">
        <v>2019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6" s="5" customFormat="1" x14ac:dyDescent="0.25">
      <c r="A10" s="11" t="s">
        <v>28</v>
      </c>
      <c r="B10" s="12">
        <f>ROUND(12*B12/B11,0)</f>
        <v>6489</v>
      </c>
      <c r="C10" s="12">
        <f t="shared" ref="C10:O10" si="2">ROUND(12*C12/C11,0)</f>
        <v>5898</v>
      </c>
      <c r="D10" s="12">
        <f t="shared" si="2"/>
        <v>4943</v>
      </c>
      <c r="E10" s="12">
        <f t="shared" si="2"/>
        <v>5576</v>
      </c>
      <c r="F10" s="12">
        <f t="shared" si="2"/>
        <v>5229</v>
      </c>
      <c r="G10" s="12">
        <f t="shared" si="2"/>
        <v>5548</v>
      </c>
      <c r="H10" s="12">
        <f t="shared" si="2"/>
        <v>5390</v>
      </c>
      <c r="I10" s="12">
        <f t="shared" si="2"/>
        <v>4595</v>
      </c>
      <c r="J10" s="12">
        <f t="shared" si="2"/>
        <v>6705</v>
      </c>
      <c r="K10" s="12">
        <f t="shared" si="2"/>
        <v>5318</v>
      </c>
      <c r="L10" s="12">
        <f t="shared" si="2"/>
        <v>5837</v>
      </c>
      <c r="M10" s="12">
        <f t="shared" si="2"/>
        <v>5285</v>
      </c>
      <c r="N10" s="12">
        <f t="shared" si="2"/>
        <v>5292</v>
      </c>
      <c r="O10" s="12">
        <f t="shared" si="2"/>
        <v>5705</v>
      </c>
      <c r="P10" s="13">
        <f t="shared" ref="P10:P12" si="3">SUMIF(B10:O10,"&gt;0")/COUNTIF(B10:O10,"&gt;0")</f>
        <v>5557.8571428571431</v>
      </c>
    </row>
    <row r="11" spans="1:16" s="5" customFormat="1" x14ac:dyDescent="0.25">
      <c r="A11" s="14" t="s">
        <v>16</v>
      </c>
      <c r="B11" s="15">
        <v>36.450000000000003</v>
      </c>
      <c r="C11" s="15">
        <v>41.6</v>
      </c>
      <c r="D11" s="15">
        <v>41.55</v>
      </c>
      <c r="E11" s="15">
        <v>41.75</v>
      </c>
      <c r="F11" s="15">
        <v>41.77</v>
      </c>
      <c r="G11" s="16">
        <v>38.47</v>
      </c>
      <c r="H11" s="15">
        <v>44.06120406091371</v>
      </c>
      <c r="I11" s="15">
        <v>50.19</v>
      </c>
      <c r="J11" s="15">
        <v>35.713350000000005</v>
      </c>
      <c r="K11" s="15">
        <v>41.77</v>
      </c>
      <c r="L11" s="15">
        <v>40.799999999999997</v>
      </c>
      <c r="M11" s="15">
        <v>41.98</v>
      </c>
      <c r="N11" s="15">
        <v>44.628799999999998</v>
      </c>
      <c r="O11" s="17">
        <v>40.450000000000003</v>
      </c>
      <c r="P11" s="18">
        <f t="shared" si="3"/>
        <v>41.513096718636696</v>
      </c>
    </row>
    <row r="12" spans="1:16" s="5" customFormat="1" ht="15.75" thickBot="1" x14ac:dyDescent="0.3">
      <c r="A12" s="19" t="s">
        <v>17</v>
      </c>
      <c r="B12" s="20">
        <v>19710</v>
      </c>
      <c r="C12" s="20">
        <v>20446</v>
      </c>
      <c r="D12" s="20">
        <v>17114</v>
      </c>
      <c r="E12" s="20">
        <v>19400</v>
      </c>
      <c r="F12" s="20">
        <v>18200</v>
      </c>
      <c r="G12" s="20">
        <v>17785</v>
      </c>
      <c r="H12" s="20">
        <v>19790</v>
      </c>
      <c r="I12" s="20">
        <v>19219</v>
      </c>
      <c r="J12" s="20">
        <v>19954</v>
      </c>
      <c r="K12" s="20">
        <v>18510</v>
      </c>
      <c r="L12" s="21">
        <v>19846</v>
      </c>
      <c r="M12" s="20">
        <v>18487</v>
      </c>
      <c r="N12" s="20">
        <v>19680</v>
      </c>
      <c r="O12" s="22">
        <v>19230</v>
      </c>
      <c r="P12" s="23">
        <f t="shared" si="3"/>
        <v>19097.928571428572</v>
      </c>
    </row>
    <row r="13" spans="1:16" s="5" customFormat="1" ht="19.5" thickBot="1" x14ac:dyDescent="0.3">
      <c r="A13" s="50">
        <v>2020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s="5" customFormat="1" x14ac:dyDescent="0.25">
      <c r="A14" s="11" t="s">
        <v>28</v>
      </c>
      <c r="B14" s="12">
        <f>ROUND(12*B16/B15,0)</f>
        <v>6871</v>
      </c>
      <c r="C14" s="12">
        <f>ROUND(12*C16/C15,0)</f>
        <v>6756</v>
      </c>
      <c r="D14" s="12">
        <f t="shared" ref="D14:O14" si="4">ROUND(12*D16/D15,0)</f>
        <v>6100</v>
      </c>
      <c r="E14" s="12">
        <f t="shared" si="4"/>
        <v>6707</v>
      </c>
      <c r="F14" s="12">
        <f t="shared" si="4"/>
        <v>6493</v>
      </c>
      <c r="G14" s="12">
        <f t="shared" si="4"/>
        <v>5819</v>
      </c>
      <c r="H14" s="12">
        <f t="shared" si="4"/>
        <v>6004</v>
      </c>
      <c r="I14" s="12">
        <f t="shared" si="4"/>
        <v>5101</v>
      </c>
      <c r="J14" s="12">
        <f t="shared" si="4"/>
        <v>7643</v>
      </c>
      <c r="K14" s="12">
        <f t="shared" si="4"/>
        <v>5867</v>
      </c>
      <c r="L14" s="12">
        <f t="shared" si="4"/>
        <v>6509</v>
      </c>
      <c r="M14" s="12">
        <f t="shared" si="4"/>
        <v>5909</v>
      </c>
      <c r="N14" s="12">
        <f t="shared" si="4"/>
        <v>5884</v>
      </c>
      <c r="O14" s="12">
        <f t="shared" si="4"/>
        <v>6296</v>
      </c>
      <c r="P14" s="13">
        <f>SUMIF(B14:O14,"&gt;0")/COUNTIF(B14:O14,"&gt;0")</f>
        <v>6282.7857142857147</v>
      </c>
    </row>
    <row r="15" spans="1:16" s="5" customFormat="1" x14ac:dyDescent="0.25">
      <c r="A15" s="14" t="s">
        <v>16</v>
      </c>
      <c r="B15" s="15">
        <v>37.9</v>
      </c>
      <c r="C15" s="15">
        <v>41.6</v>
      </c>
      <c r="D15" s="15">
        <v>46.2</v>
      </c>
      <c r="E15" s="15">
        <v>41</v>
      </c>
      <c r="F15" s="15">
        <v>41.77</v>
      </c>
      <c r="G15" s="16">
        <v>43</v>
      </c>
      <c r="H15" s="15">
        <v>43.352588832487058</v>
      </c>
      <c r="I15" s="15">
        <v>50.19</v>
      </c>
      <c r="J15" s="15">
        <v>35.713350000000005</v>
      </c>
      <c r="K15" s="15">
        <v>47.2</v>
      </c>
      <c r="L15" s="15">
        <v>40.799999999999997</v>
      </c>
      <c r="M15" s="15">
        <v>41.98</v>
      </c>
      <c r="N15" s="15">
        <v>44.64</v>
      </c>
      <c r="O15" s="17">
        <v>40.98</v>
      </c>
      <c r="P15" s="18">
        <f t="shared" ref="P15:P16" si="5">SUMIF(B15:O15,"&gt;0")/COUNTIF(B15:O15,"&gt;0")</f>
        <v>42.59470991660622</v>
      </c>
    </row>
    <row r="16" spans="1:16" s="5" customFormat="1" ht="15.75" thickBot="1" x14ac:dyDescent="0.3">
      <c r="A16" s="19" t="s">
        <v>17</v>
      </c>
      <c r="B16" s="20">
        <v>21700</v>
      </c>
      <c r="C16" s="20">
        <v>23420</v>
      </c>
      <c r="D16" s="20">
        <v>23484</v>
      </c>
      <c r="E16" s="20">
        <v>22915</v>
      </c>
      <c r="F16" s="20">
        <v>22600</v>
      </c>
      <c r="G16" s="20">
        <v>20850</v>
      </c>
      <c r="H16" s="20">
        <v>21690</v>
      </c>
      <c r="I16" s="20">
        <v>21333</v>
      </c>
      <c r="J16" s="20">
        <v>22745</v>
      </c>
      <c r="K16" s="20">
        <v>23078</v>
      </c>
      <c r="L16" s="21">
        <v>22132</v>
      </c>
      <c r="M16" s="20">
        <v>20671</v>
      </c>
      <c r="N16" s="20">
        <v>21888</v>
      </c>
      <c r="O16" s="22">
        <v>21500</v>
      </c>
      <c r="P16" s="23">
        <f t="shared" si="5"/>
        <v>22143.285714285714</v>
      </c>
    </row>
    <row r="17" spans="1:16" ht="19.5" thickBot="1" x14ac:dyDescent="0.3">
      <c r="A17" s="45" t="s">
        <v>19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x14ac:dyDescent="0.25">
      <c r="A18" s="11" t="s">
        <v>28</v>
      </c>
      <c r="B18" s="27">
        <f t="shared" ref="B18:O18" si="6">ROUND(B10-B6,0)</f>
        <v>603</v>
      </c>
      <c r="C18" s="27">
        <f t="shared" si="6"/>
        <v>745</v>
      </c>
      <c r="D18" s="27">
        <f t="shared" si="6"/>
        <v>0</v>
      </c>
      <c r="E18" s="27">
        <f t="shared" si="6"/>
        <v>538</v>
      </c>
      <c r="F18" s="27">
        <f t="shared" si="6"/>
        <v>489</v>
      </c>
      <c r="G18" s="27">
        <f t="shared" si="6"/>
        <v>505</v>
      </c>
      <c r="H18" s="27">
        <f t="shared" si="6"/>
        <v>518</v>
      </c>
      <c r="I18" s="27">
        <f t="shared" si="6"/>
        <v>418</v>
      </c>
      <c r="J18" s="27">
        <f t="shared" si="6"/>
        <v>800</v>
      </c>
      <c r="K18" s="27">
        <f t="shared" si="6"/>
        <v>549</v>
      </c>
      <c r="L18" s="27">
        <f t="shared" si="6"/>
        <v>492</v>
      </c>
      <c r="M18" s="27">
        <f t="shared" si="6"/>
        <v>503</v>
      </c>
      <c r="N18" s="27">
        <f t="shared" si="6"/>
        <v>668</v>
      </c>
      <c r="O18" s="28">
        <f t="shared" si="6"/>
        <v>567</v>
      </c>
      <c r="P18" s="13">
        <f t="shared" ref="P18:P20" si="7">AVERAGE(B18:O18)</f>
        <v>528.21428571428567</v>
      </c>
    </row>
    <row r="19" spans="1:16" x14ac:dyDescent="0.25">
      <c r="A19" s="14" t="s">
        <v>16</v>
      </c>
      <c r="B19" s="30">
        <f t="shared" ref="B19:O19" si="8">ROUND(B11-B7,2)</f>
        <v>0</v>
      </c>
      <c r="C19" s="30">
        <f t="shared" si="8"/>
        <v>-2.08</v>
      </c>
      <c r="D19" s="30">
        <f t="shared" si="8"/>
        <v>0</v>
      </c>
      <c r="E19" s="30">
        <f t="shared" si="8"/>
        <v>0</v>
      </c>
      <c r="F19" s="30">
        <f t="shared" si="8"/>
        <v>0</v>
      </c>
      <c r="G19" s="30">
        <f t="shared" si="8"/>
        <v>0</v>
      </c>
      <c r="H19" s="30">
        <f t="shared" si="8"/>
        <v>0</v>
      </c>
      <c r="I19" s="30">
        <f t="shared" si="8"/>
        <v>0</v>
      </c>
      <c r="J19" s="30">
        <f t="shared" si="8"/>
        <v>0</v>
      </c>
      <c r="K19" s="30">
        <f t="shared" si="8"/>
        <v>0</v>
      </c>
      <c r="L19" s="30">
        <f t="shared" si="8"/>
        <v>0</v>
      </c>
      <c r="M19" s="30">
        <f t="shared" si="8"/>
        <v>0</v>
      </c>
      <c r="N19" s="30">
        <f t="shared" si="8"/>
        <v>0</v>
      </c>
      <c r="O19" s="31">
        <f t="shared" si="8"/>
        <v>0</v>
      </c>
      <c r="P19" s="29">
        <f t="shared" si="7"/>
        <v>-0.14857142857142858</v>
      </c>
    </row>
    <row r="20" spans="1:16" ht="15.75" thickBot="1" x14ac:dyDescent="0.3">
      <c r="A20" s="19" t="s">
        <v>17</v>
      </c>
      <c r="B20" s="39">
        <f t="shared" ref="B20:O20" si="9">ROUND(B12-B8,0)</f>
        <v>1830</v>
      </c>
      <c r="C20" s="39">
        <f t="shared" si="9"/>
        <v>1688</v>
      </c>
      <c r="D20" s="39">
        <f t="shared" si="9"/>
        <v>0</v>
      </c>
      <c r="E20" s="39">
        <f t="shared" si="9"/>
        <v>1871</v>
      </c>
      <c r="F20" s="39">
        <f t="shared" si="9"/>
        <v>1700</v>
      </c>
      <c r="G20" s="39">
        <f t="shared" si="9"/>
        <v>1617</v>
      </c>
      <c r="H20" s="39">
        <f t="shared" si="9"/>
        <v>1900</v>
      </c>
      <c r="I20" s="39">
        <f t="shared" si="9"/>
        <v>1747</v>
      </c>
      <c r="J20" s="39">
        <f t="shared" si="9"/>
        <v>2381</v>
      </c>
      <c r="K20" s="39">
        <f t="shared" si="9"/>
        <v>1909</v>
      </c>
      <c r="L20" s="39">
        <f t="shared" si="9"/>
        <v>1674</v>
      </c>
      <c r="M20" s="39">
        <f t="shared" si="9"/>
        <v>1757</v>
      </c>
      <c r="N20" s="39">
        <f t="shared" si="9"/>
        <v>2483</v>
      </c>
      <c r="O20" s="40">
        <f t="shared" si="9"/>
        <v>1910</v>
      </c>
      <c r="P20" s="41">
        <f t="shared" si="7"/>
        <v>1747.6428571428571</v>
      </c>
    </row>
    <row r="21" spans="1:16" ht="19.5" thickBot="1" x14ac:dyDescent="0.3">
      <c r="A21" s="45" t="s">
        <v>22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</row>
    <row r="22" spans="1:16" x14ac:dyDescent="0.25">
      <c r="A22" s="11" t="s">
        <v>28</v>
      </c>
      <c r="B22" s="27">
        <f t="shared" ref="B22:O22" si="10">ROUND(B14-B10,0)</f>
        <v>382</v>
      </c>
      <c r="C22" s="27">
        <f t="shared" si="10"/>
        <v>858</v>
      </c>
      <c r="D22" s="27">
        <f t="shared" si="10"/>
        <v>1157</v>
      </c>
      <c r="E22" s="27">
        <f t="shared" si="10"/>
        <v>1131</v>
      </c>
      <c r="F22" s="27">
        <f t="shared" si="10"/>
        <v>1264</v>
      </c>
      <c r="G22" s="27">
        <f t="shared" si="10"/>
        <v>271</v>
      </c>
      <c r="H22" s="27">
        <f t="shared" si="10"/>
        <v>614</v>
      </c>
      <c r="I22" s="27">
        <f t="shared" si="10"/>
        <v>506</v>
      </c>
      <c r="J22" s="27">
        <f t="shared" si="10"/>
        <v>938</v>
      </c>
      <c r="K22" s="27">
        <f t="shared" si="10"/>
        <v>549</v>
      </c>
      <c r="L22" s="27">
        <f t="shared" si="10"/>
        <v>672</v>
      </c>
      <c r="M22" s="27">
        <f t="shared" si="10"/>
        <v>624</v>
      </c>
      <c r="N22" s="27">
        <f t="shared" si="10"/>
        <v>592</v>
      </c>
      <c r="O22" s="28">
        <f t="shared" si="10"/>
        <v>591</v>
      </c>
      <c r="P22" s="13">
        <f t="shared" ref="P22:P24" si="11">AVERAGE(B22:O22)</f>
        <v>724.92857142857144</v>
      </c>
    </row>
    <row r="23" spans="1:16" x14ac:dyDescent="0.25">
      <c r="A23" s="14" t="s">
        <v>16</v>
      </c>
      <c r="B23" s="30">
        <f t="shared" ref="B23:O23" si="12">ROUND(B15-B11,2)</f>
        <v>1.45</v>
      </c>
      <c r="C23" s="30">
        <f t="shared" si="12"/>
        <v>0</v>
      </c>
      <c r="D23" s="30">
        <f t="shared" si="12"/>
        <v>4.6500000000000004</v>
      </c>
      <c r="E23" s="30">
        <f t="shared" si="12"/>
        <v>-0.75</v>
      </c>
      <c r="F23" s="30">
        <f t="shared" si="12"/>
        <v>0</v>
      </c>
      <c r="G23" s="30">
        <f t="shared" si="12"/>
        <v>4.53</v>
      </c>
      <c r="H23" s="30">
        <f t="shared" si="12"/>
        <v>-0.71</v>
      </c>
      <c r="I23" s="30">
        <f t="shared" si="12"/>
        <v>0</v>
      </c>
      <c r="J23" s="30">
        <f t="shared" si="12"/>
        <v>0</v>
      </c>
      <c r="K23" s="30">
        <f t="shared" si="12"/>
        <v>5.43</v>
      </c>
      <c r="L23" s="30">
        <f t="shared" si="12"/>
        <v>0</v>
      </c>
      <c r="M23" s="30">
        <f t="shared" si="12"/>
        <v>0</v>
      </c>
      <c r="N23" s="30">
        <f t="shared" si="12"/>
        <v>0.01</v>
      </c>
      <c r="O23" s="31">
        <f t="shared" si="12"/>
        <v>0.53</v>
      </c>
      <c r="P23" s="29">
        <f t="shared" si="11"/>
        <v>1.0814285714285714</v>
      </c>
    </row>
    <row r="24" spans="1:16" ht="15.75" thickBot="1" x14ac:dyDescent="0.3">
      <c r="A24" s="19" t="s">
        <v>17</v>
      </c>
      <c r="B24" s="39">
        <f t="shared" ref="B24:O24" si="13">ROUND(B16-B12,0)</f>
        <v>1990</v>
      </c>
      <c r="C24" s="39">
        <f t="shared" si="13"/>
        <v>2974</v>
      </c>
      <c r="D24" s="39">
        <f t="shared" si="13"/>
        <v>6370</v>
      </c>
      <c r="E24" s="39">
        <f t="shared" si="13"/>
        <v>3515</v>
      </c>
      <c r="F24" s="39">
        <f t="shared" si="13"/>
        <v>4400</v>
      </c>
      <c r="G24" s="39">
        <f t="shared" si="13"/>
        <v>3065</v>
      </c>
      <c r="H24" s="39">
        <f t="shared" si="13"/>
        <v>1900</v>
      </c>
      <c r="I24" s="39">
        <f t="shared" si="13"/>
        <v>2114</v>
      </c>
      <c r="J24" s="39">
        <f t="shared" si="13"/>
        <v>2791</v>
      </c>
      <c r="K24" s="39">
        <f t="shared" si="13"/>
        <v>4568</v>
      </c>
      <c r="L24" s="39">
        <f t="shared" si="13"/>
        <v>2286</v>
      </c>
      <c r="M24" s="39">
        <f t="shared" si="13"/>
        <v>2184</v>
      </c>
      <c r="N24" s="39">
        <f t="shared" si="13"/>
        <v>2208</v>
      </c>
      <c r="O24" s="40">
        <f t="shared" si="13"/>
        <v>2270</v>
      </c>
      <c r="P24" s="41">
        <f t="shared" si="11"/>
        <v>3045.3571428571427</v>
      </c>
    </row>
    <row r="25" spans="1:16" ht="19.5" thickBot="1" x14ac:dyDescent="0.3">
      <c r="A25" s="45" t="s">
        <v>20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x14ac:dyDescent="0.25">
      <c r="A26" s="11" t="s">
        <v>28</v>
      </c>
      <c r="B26" s="35">
        <f t="shared" ref="B26:O26" si="14">ROUND(100*(B10-B6)/B6,2)</f>
        <v>10.24</v>
      </c>
      <c r="C26" s="35">
        <f t="shared" si="14"/>
        <v>14.46</v>
      </c>
      <c r="D26" s="35">
        <f t="shared" si="14"/>
        <v>0</v>
      </c>
      <c r="E26" s="35">
        <f t="shared" si="14"/>
        <v>10.68</v>
      </c>
      <c r="F26" s="35">
        <f t="shared" si="14"/>
        <v>10.32</v>
      </c>
      <c r="G26" s="35">
        <f t="shared" si="14"/>
        <v>10.01</v>
      </c>
      <c r="H26" s="35">
        <f t="shared" si="14"/>
        <v>10.63</v>
      </c>
      <c r="I26" s="35">
        <f t="shared" si="14"/>
        <v>10.01</v>
      </c>
      <c r="J26" s="35">
        <f t="shared" si="14"/>
        <v>13.55</v>
      </c>
      <c r="K26" s="35">
        <f t="shared" si="14"/>
        <v>11.51</v>
      </c>
      <c r="L26" s="35">
        <f t="shared" si="14"/>
        <v>9.1999999999999993</v>
      </c>
      <c r="M26" s="35">
        <f t="shared" si="14"/>
        <v>10.52</v>
      </c>
      <c r="N26" s="35">
        <f t="shared" si="14"/>
        <v>14.45</v>
      </c>
      <c r="O26" s="36">
        <f t="shared" si="14"/>
        <v>11.04</v>
      </c>
      <c r="P26" s="33">
        <f t="shared" ref="P26:P28" si="15">AVERAGE(B26:O26)</f>
        <v>10.472857142857142</v>
      </c>
    </row>
    <row r="27" spans="1:16" x14ac:dyDescent="0.25">
      <c r="A27" s="14" t="s">
        <v>16</v>
      </c>
      <c r="B27" s="30">
        <f t="shared" ref="B27:O27" si="16">ROUND(100*(B11-B7)/B7,2)</f>
        <v>0</v>
      </c>
      <c r="C27" s="30">
        <f t="shared" si="16"/>
        <v>-4.76</v>
      </c>
      <c r="D27" s="30">
        <f t="shared" si="16"/>
        <v>0</v>
      </c>
      <c r="E27" s="30">
        <f t="shared" si="16"/>
        <v>0</v>
      </c>
      <c r="F27" s="30">
        <f t="shared" si="16"/>
        <v>0</v>
      </c>
      <c r="G27" s="30">
        <f t="shared" si="16"/>
        <v>0</v>
      </c>
      <c r="H27" s="30">
        <f t="shared" si="16"/>
        <v>0</v>
      </c>
      <c r="I27" s="30">
        <f t="shared" si="16"/>
        <v>0</v>
      </c>
      <c r="J27" s="30">
        <f t="shared" si="16"/>
        <v>0</v>
      </c>
      <c r="K27" s="30">
        <f t="shared" si="16"/>
        <v>0</v>
      </c>
      <c r="L27" s="30">
        <f t="shared" si="16"/>
        <v>0</v>
      </c>
      <c r="M27" s="30">
        <f t="shared" si="16"/>
        <v>0</v>
      </c>
      <c r="N27" s="30">
        <f t="shared" si="16"/>
        <v>0</v>
      </c>
      <c r="O27" s="31">
        <f t="shared" si="16"/>
        <v>0</v>
      </c>
      <c r="P27" s="29">
        <f t="shared" si="15"/>
        <v>-0.33999999999999997</v>
      </c>
    </row>
    <row r="28" spans="1:16" ht="15.75" thickBot="1" x14ac:dyDescent="0.3">
      <c r="A28" s="19" t="s">
        <v>17</v>
      </c>
      <c r="B28" s="37">
        <f t="shared" ref="B28:O28" si="17">ROUND(100*(B12-B8)/B8,2)</f>
        <v>10.23</v>
      </c>
      <c r="C28" s="37">
        <f t="shared" si="17"/>
        <v>9</v>
      </c>
      <c r="D28" s="37">
        <f t="shared" si="17"/>
        <v>0</v>
      </c>
      <c r="E28" s="37">
        <f t="shared" si="17"/>
        <v>10.67</v>
      </c>
      <c r="F28" s="37">
        <f t="shared" si="17"/>
        <v>10.3</v>
      </c>
      <c r="G28" s="37">
        <f t="shared" si="17"/>
        <v>10</v>
      </c>
      <c r="H28" s="37">
        <f t="shared" si="17"/>
        <v>10.62</v>
      </c>
      <c r="I28" s="37">
        <f t="shared" si="17"/>
        <v>10</v>
      </c>
      <c r="J28" s="37">
        <f t="shared" si="17"/>
        <v>13.55</v>
      </c>
      <c r="K28" s="37">
        <f t="shared" si="17"/>
        <v>11.5</v>
      </c>
      <c r="L28" s="37">
        <f t="shared" si="17"/>
        <v>9.2100000000000009</v>
      </c>
      <c r="M28" s="37">
        <f t="shared" si="17"/>
        <v>10.5</v>
      </c>
      <c r="N28" s="37">
        <f t="shared" si="17"/>
        <v>14.44</v>
      </c>
      <c r="O28" s="38">
        <f t="shared" si="17"/>
        <v>11.03</v>
      </c>
      <c r="P28" s="34">
        <f t="shared" si="15"/>
        <v>10.074999999999999</v>
      </c>
    </row>
    <row r="29" spans="1:16" ht="19.5" thickBot="1" x14ac:dyDescent="0.3">
      <c r="A29" s="45" t="s">
        <v>21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x14ac:dyDescent="0.25">
      <c r="A30" s="11" t="s">
        <v>28</v>
      </c>
      <c r="B30" s="35">
        <f t="shared" ref="B30:O30" si="18">ROUND(100*(B14-B10)/B10,2)</f>
        <v>5.89</v>
      </c>
      <c r="C30" s="35">
        <f t="shared" si="18"/>
        <v>14.55</v>
      </c>
      <c r="D30" s="35">
        <f t="shared" si="18"/>
        <v>23.41</v>
      </c>
      <c r="E30" s="35">
        <f t="shared" si="18"/>
        <v>20.28</v>
      </c>
      <c r="F30" s="35">
        <f t="shared" si="18"/>
        <v>24.17</v>
      </c>
      <c r="G30" s="35">
        <f t="shared" si="18"/>
        <v>4.88</v>
      </c>
      <c r="H30" s="35">
        <f t="shared" si="18"/>
        <v>11.39</v>
      </c>
      <c r="I30" s="35">
        <f t="shared" si="18"/>
        <v>11.01</v>
      </c>
      <c r="J30" s="35">
        <f t="shared" si="18"/>
        <v>13.99</v>
      </c>
      <c r="K30" s="35">
        <f t="shared" si="18"/>
        <v>10.32</v>
      </c>
      <c r="L30" s="35">
        <f t="shared" si="18"/>
        <v>11.51</v>
      </c>
      <c r="M30" s="35">
        <f t="shared" si="18"/>
        <v>11.81</v>
      </c>
      <c r="N30" s="35">
        <f t="shared" si="18"/>
        <v>11.19</v>
      </c>
      <c r="O30" s="36">
        <f t="shared" si="18"/>
        <v>10.36</v>
      </c>
      <c r="P30" s="33">
        <f>AVERAGE(B30:O30)</f>
        <v>13.197142857142856</v>
      </c>
    </row>
    <row r="31" spans="1:16" x14ac:dyDescent="0.25">
      <c r="A31" s="14" t="s">
        <v>16</v>
      </c>
      <c r="B31" s="30">
        <f t="shared" ref="B31:O31" si="19">ROUND(100*(B15-B11)/B11,2)</f>
        <v>3.98</v>
      </c>
      <c r="C31" s="30">
        <f t="shared" si="19"/>
        <v>0</v>
      </c>
      <c r="D31" s="30">
        <f t="shared" si="19"/>
        <v>11.19</v>
      </c>
      <c r="E31" s="30">
        <f t="shared" si="19"/>
        <v>-1.8</v>
      </c>
      <c r="F31" s="30">
        <f t="shared" si="19"/>
        <v>0</v>
      </c>
      <c r="G31" s="30">
        <f t="shared" si="19"/>
        <v>11.78</v>
      </c>
      <c r="H31" s="30">
        <f t="shared" si="19"/>
        <v>-1.61</v>
      </c>
      <c r="I31" s="30">
        <f t="shared" si="19"/>
        <v>0</v>
      </c>
      <c r="J31" s="30">
        <f t="shared" si="19"/>
        <v>0</v>
      </c>
      <c r="K31" s="30">
        <f t="shared" si="19"/>
        <v>13</v>
      </c>
      <c r="L31" s="30">
        <f t="shared" si="19"/>
        <v>0</v>
      </c>
      <c r="M31" s="30">
        <f t="shared" si="19"/>
        <v>0</v>
      </c>
      <c r="N31" s="30">
        <f t="shared" si="19"/>
        <v>0.03</v>
      </c>
      <c r="O31" s="31">
        <f t="shared" si="19"/>
        <v>1.31</v>
      </c>
      <c r="P31" s="29">
        <f t="shared" ref="P31:P32" si="20">AVERAGE(B31:O31)</f>
        <v>2.705714285714286</v>
      </c>
    </row>
    <row r="32" spans="1:16" ht="15.75" thickBot="1" x14ac:dyDescent="0.3">
      <c r="A32" s="19" t="s">
        <v>17</v>
      </c>
      <c r="B32" s="37">
        <f t="shared" ref="B32:O32" si="21">ROUND(100*(B16-B12)/B12,2)</f>
        <v>10.1</v>
      </c>
      <c r="C32" s="37">
        <f t="shared" si="21"/>
        <v>14.55</v>
      </c>
      <c r="D32" s="37">
        <f t="shared" si="21"/>
        <v>37.22</v>
      </c>
      <c r="E32" s="37">
        <f t="shared" si="21"/>
        <v>18.12</v>
      </c>
      <c r="F32" s="37">
        <f t="shared" si="21"/>
        <v>24.18</v>
      </c>
      <c r="G32" s="37">
        <f t="shared" si="21"/>
        <v>17.23</v>
      </c>
      <c r="H32" s="37">
        <f t="shared" si="21"/>
        <v>9.6</v>
      </c>
      <c r="I32" s="37">
        <f t="shared" si="21"/>
        <v>11</v>
      </c>
      <c r="J32" s="37">
        <f t="shared" si="21"/>
        <v>13.99</v>
      </c>
      <c r="K32" s="37">
        <f t="shared" si="21"/>
        <v>24.68</v>
      </c>
      <c r="L32" s="37">
        <f t="shared" si="21"/>
        <v>11.52</v>
      </c>
      <c r="M32" s="37">
        <f t="shared" si="21"/>
        <v>11.81</v>
      </c>
      <c r="N32" s="37">
        <f t="shared" si="21"/>
        <v>11.22</v>
      </c>
      <c r="O32" s="38">
        <f t="shared" si="21"/>
        <v>11.8</v>
      </c>
      <c r="P32" s="34">
        <f t="shared" si="20"/>
        <v>16.215714285714288</v>
      </c>
    </row>
  </sheetData>
  <mergeCells count="9">
    <mergeCell ref="A29:P29"/>
    <mergeCell ref="A25:P25"/>
    <mergeCell ref="B1:P1"/>
    <mergeCell ref="B2:O2"/>
    <mergeCell ref="A5:P5"/>
    <mergeCell ref="A9:P9"/>
    <mergeCell ref="A17:P17"/>
    <mergeCell ref="A13:P13"/>
    <mergeCell ref="A21:P2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13
&amp;A</oddHeader>
  </headerFooter>
  <ignoredErrors>
    <ignoredError sqref="B19:O19 B23:O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titul</vt:lpstr>
      <vt:lpstr>Tabulka a graf č. 1</vt:lpstr>
      <vt:lpstr>Tabulka a graf č. 2</vt:lpstr>
      <vt:lpstr>Tabulka a graf č. 3</vt:lpstr>
      <vt:lpstr>Tabulka a graf č. 4</vt:lpstr>
      <vt:lpstr>Tabulka a graf č. 5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2019-07-04T06:56:04Z</cp:lastPrinted>
  <dcterms:created xsi:type="dcterms:W3CDTF">2013-07-15T08:35:23Z</dcterms:created>
  <dcterms:modified xsi:type="dcterms:W3CDTF">2020-05-22T06:21:30Z</dcterms:modified>
</cp:coreProperties>
</file>