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afrankovae\Documents\2020\_KN_2020\"/>
    </mc:Choice>
  </mc:AlternateContent>
  <bookViews>
    <workbookView xWindow="120" yWindow="90" windowWidth="19020" windowHeight="11895" activeTab="8"/>
  </bookViews>
  <sheets>
    <sheet name="titul" sheetId="19" r:id="rId1"/>
    <sheet name="Graf č. 1" sheetId="7" r:id="rId2"/>
    <sheet name="Graf č. 2" sheetId="33" r:id="rId3"/>
    <sheet name="Graf č. 3" sheetId="34" r:id="rId4"/>
    <sheet name="Graf č. 4" sheetId="36" r:id="rId5"/>
    <sheet name="Tabulka č. 1" sheetId="24" r:id="rId6"/>
    <sheet name="Tabulka č. 2" sheetId="31" r:id="rId7"/>
    <sheet name="Tabulka č. 3" sheetId="32" r:id="rId8"/>
    <sheet name="Tabulka č. 4" sheetId="35" r:id="rId9"/>
  </sheets>
  <definedNames>
    <definedName name="_xlnm._FilterDatabase" localSheetId="5" hidden="1">'Tabulka č. 1'!$A$4:$P$4</definedName>
    <definedName name="_xlnm._FilterDatabase" localSheetId="6" hidden="1">'Tabulka č. 2'!$A$4:$P$4</definedName>
    <definedName name="_xlnm._FilterDatabase" localSheetId="7" hidden="1">'Tabulka č. 3'!$A$4:$P$4</definedName>
    <definedName name="_xlnm._FilterDatabase" localSheetId="8" hidden="1">'Tabulka č. 4'!$A$4:$P$4</definedName>
  </definedNames>
  <calcPr calcId="152511"/>
</workbook>
</file>

<file path=xl/calcChain.xml><?xml version="1.0" encoding="utf-8"?>
<calcChain xmlns="http://schemas.openxmlformats.org/spreadsheetml/2006/main">
  <c r="B2" i="36" l="1"/>
  <c r="B1" i="36"/>
  <c r="O67" i="35"/>
  <c r="N67" i="35"/>
  <c r="M67" i="35"/>
  <c r="L67" i="35"/>
  <c r="K67" i="35"/>
  <c r="J67" i="35"/>
  <c r="I67" i="35"/>
  <c r="H67" i="35"/>
  <c r="G67" i="35"/>
  <c r="F67" i="35"/>
  <c r="E67" i="35"/>
  <c r="D67" i="35"/>
  <c r="C67" i="35"/>
  <c r="P67" i="35" s="1"/>
  <c r="B67" i="35"/>
  <c r="O66" i="35"/>
  <c r="N66" i="35"/>
  <c r="M66" i="35"/>
  <c r="L66" i="35"/>
  <c r="K66" i="35"/>
  <c r="J66" i="35"/>
  <c r="I66" i="35"/>
  <c r="H66" i="35"/>
  <c r="G66" i="35"/>
  <c r="F66" i="35"/>
  <c r="E66" i="35"/>
  <c r="D66" i="35"/>
  <c r="C66" i="35"/>
  <c r="B66" i="35"/>
  <c r="O65" i="35"/>
  <c r="N65" i="35"/>
  <c r="M65" i="35"/>
  <c r="L65" i="35"/>
  <c r="K65" i="35"/>
  <c r="J65" i="35"/>
  <c r="I65" i="35"/>
  <c r="H65" i="35"/>
  <c r="G65" i="35"/>
  <c r="F65" i="35"/>
  <c r="E65" i="35"/>
  <c r="D65" i="35"/>
  <c r="C65" i="35"/>
  <c r="B65" i="35"/>
  <c r="O64" i="35"/>
  <c r="N64" i="35"/>
  <c r="M64" i="35"/>
  <c r="L64" i="35"/>
  <c r="K64" i="35"/>
  <c r="J64" i="35"/>
  <c r="I64" i="35"/>
  <c r="H64" i="35"/>
  <c r="G64" i="35"/>
  <c r="F64" i="35"/>
  <c r="E64" i="35"/>
  <c r="D64" i="35"/>
  <c r="C64" i="35"/>
  <c r="B64" i="35"/>
  <c r="O63" i="35"/>
  <c r="N63" i="35"/>
  <c r="M63" i="35"/>
  <c r="L63" i="35"/>
  <c r="K63" i="35"/>
  <c r="J63" i="35"/>
  <c r="I63" i="35"/>
  <c r="H63" i="35"/>
  <c r="G63" i="35"/>
  <c r="F63" i="35"/>
  <c r="E63" i="35"/>
  <c r="D63" i="35"/>
  <c r="C63" i="35"/>
  <c r="B63" i="35"/>
  <c r="P63" i="35" s="1"/>
  <c r="A59" i="35"/>
  <c r="O58" i="35"/>
  <c r="N58" i="35"/>
  <c r="M58" i="35"/>
  <c r="L58" i="35"/>
  <c r="K58" i="35"/>
  <c r="J58" i="35"/>
  <c r="I58" i="35"/>
  <c r="H58" i="35"/>
  <c r="G58" i="35"/>
  <c r="F58" i="35"/>
  <c r="E58" i="35"/>
  <c r="D58" i="35"/>
  <c r="C58" i="35"/>
  <c r="B58" i="35"/>
  <c r="O57" i="35"/>
  <c r="N57" i="35"/>
  <c r="M57" i="35"/>
  <c r="L57" i="35"/>
  <c r="K57" i="35"/>
  <c r="J57" i="35"/>
  <c r="I57" i="35"/>
  <c r="H57" i="35"/>
  <c r="G57" i="35"/>
  <c r="F57" i="35"/>
  <c r="E57" i="35"/>
  <c r="D57" i="35"/>
  <c r="C57" i="35"/>
  <c r="B57" i="35"/>
  <c r="O56" i="35"/>
  <c r="N56" i="35"/>
  <c r="M56" i="35"/>
  <c r="L56" i="35"/>
  <c r="K56" i="35"/>
  <c r="J56" i="35"/>
  <c r="I56" i="35"/>
  <c r="H56" i="35"/>
  <c r="G56" i="35"/>
  <c r="F56" i="35"/>
  <c r="E56" i="35"/>
  <c r="D56" i="35"/>
  <c r="C56" i="35"/>
  <c r="B56" i="35"/>
  <c r="O55" i="35"/>
  <c r="N55" i="35"/>
  <c r="M55" i="35"/>
  <c r="L55" i="35"/>
  <c r="K55" i="35"/>
  <c r="J55" i="35"/>
  <c r="I55" i="35"/>
  <c r="H55" i="35"/>
  <c r="G55" i="35"/>
  <c r="F55" i="35"/>
  <c r="E55" i="35"/>
  <c r="D55" i="35"/>
  <c r="C55" i="35"/>
  <c r="B55" i="35"/>
  <c r="O54" i="35"/>
  <c r="N54" i="35"/>
  <c r="M54" i="35"/>
  <c r="L54" i="35"/>
  <c r="K54" i="35"/>
  <c r="J54" i="35"/>
  <c r="I54" i="35"/>
  <c r="H54" i="35"/>
  <c r="G54" i="35"/>
  <c r="F54" i="35"/>
  <c r="E54" i="35"/>
  <c r="D54" i="35"/>
  <c r="C54" i="35"/>
  <c r="B54" i="35"/>
  <c r="A50" i="35"/>
  <c r="O49" i="35"/>
  <c r="N49" i="35"/>
  <c r="M49" i="35"/>
  <c r="L49" i="35"/>
  <c r="K49" i="35"/>
  <c r="J49" i="35"/>
  <c r="I49" i="35"/>
  <c r="H49" i="35"/>
  <c r="G49" i="35"/>
  <c r="F49" i="35"/>
  <c r="E49" i="35"/>
  <c r="D49" i="35"/>
  <c r="C49" i="35"/>
  <c r="B49" i="35"/>
  <c r="O48" i="35"/>
  <c r="N48" i="35"/>
  <c r="M48" i="35"/>
  <c r="L48" i="35"/>
  <c r="K48" i="35"/>
  <c r="J48" i="35"/>
  <c r="I48" i="35"/>
  <c r="H48" i="35"/>
  <c r="G48" i="35"/>
  <c r="F48" i="35"/>
  <c r="E48" i="35"/>
  <c r="D48" i="35"/>
  <c r="C48" i="35"/>
  <c r="B48" i="35"/>
  <c r="O47" i="35"/>
  <c r="N47" i="35"/>
  <c r="M47" i="35"/>
  <c r="L47" i="35"/>
  <c r="K47" i="35"/>
  <c r="J47" i="35"/>
  <c r="I47" i="35"/>
  <c r="H47" i="35"/>
  <c r="G47" i="35"/>
  <c r="F47" i="35"/>
  <c r="E47" i="35"/>
  <c r="D47" i="35"/>
  <c r="C47" i="35"/>
  <c r="B47" i="35"/>
  <c r="O46" i="35"/>
  <c r="N46" i="35"/>
  <c r="M46" i="35"/>
  <c r="L46" i="35"/>
  <c r="K46" i="35"/>
  <c r="J46" i="35"/>
  <c r="I46" i="35"/>
  <c r="H46" i="35"/>
  <c r="G46" i="35"/>
  <c r="F46" i="35"/>
  <c r="E46" i="35"/>
  <c r="D46" i="35"/>
  <c r="C46" i="35"/>
  <c r="B46" i="35"/>
  <c r="O45" i="35"/>
  <c r="N45" i="35"/>
  <c r="M45" i="35"/>
  <c r="L45" i="35"/>
  <c r="K45" i="35"/>
  <c r="J45" i="35"/>
  <c r="I45" i="35"/>
  <c r="H45" i="35"/>
  <c r="G45" i="35"/>
  <c r="F45" i="35"/>
  <c r="E45" i="35"/>
  <c r="D45" i="35"/>
  <c r="C45" i="35"/>
  <c r="B45" i="35"/>
  <c r="A41" i="35"/>
  <c r="O40" i="35"/>
  <c r="N40" i="35"/>
  <c r="M40" i="35"/>
  <c r="L40" i="35"/>
  <c r="K40" i="35"/>
  <c r="J40" i="35"/>
  <c r="I40" i="35"/>
  <c r="H40" i="35"/>
  <c r="G40" i="35"/>
  <c r="F40" i="35"/>
  <c r="E40" i="35"/>
  <c r="D40" i="35"/>
  <c r="C40" i="35"/>
  <c r="B40" i="35"/>
  <c r="O39" i="35"/>
  <c r="N39" i="35"/>
  <c r="M39" i="35"/>
  <c r="L39" i="35"/>
  <c r="K39" i="35"/>
  <c r="J39" i="35"/>
  <c r="I39" i="35"/>
  <c r="H39" i="35"/>
  <c r="G39" i="35"/>
  <c r="F39" i="35"/>
  <c r="E39" i="35"/>
  <c r="D39" i="35"/>
  <c r="C39" i="35"/>
  <c r="B39" i="35"/>
  <c r="O38" i="35"/>
  <c r="N38" i="35"/>
  <c r="M38" i="35"/>
  <c r="L38" i="35"/>
  <c r="K38" i="35"/>
  <c r="J38" i="35"/>
  <c r="I38" i="35"/>
  <c r="H38" i="35"/>
  <c r="G38" i="35"/>
  <c r="F38" i="35"/>
  <c r="E38" i="35"/>
  <c r="D38" i="35"/>
  <c r="C38" i="35"/>
  <c r="B38" i="35"/>
  <c r="O37" i="35"/>
  <c r="N37" i="35"/>
  <c r="M37" i="35"/>
  <c r="L37" i="35"/>
  <c r="K37" i="35"/>
  <c r="J37" i="35"/>
  <c r="I37" i="35"/>
  <c r="H37" i="35"/>
  <c r="G37" i="35"/>
  <c r="F37" i="35"/>
  <c r="E37" i="35"/>
  <c r="D37" i="35"/>
  <c r="C37" i="35"/>
  <c r="B37" i="35"/>
  <c r="O36" i="35"/>
  <c r="N36" i="35"/>
  <c r="M36" i="35"/>
  <c r="L36" i="35"/>
  <c r="K36" i="35"/>
  <c r="J36" i="35"/>
  <c r="I36" i="35"/>
  <c r="H36" i="35"/>
  <c r="G36" i="35"/>
  <c r="F36" i="35"/>
  <c r="E36" i="35"/>
  <c r="D36" i="35"/>
  <c r="C36" i="35"/>
  <c r="B36" i="35"/>
  <c r="J35" i="35"/>
  <c r="A32" i="35"/>
  <c r="P31" i="35"/>
  <c r="P30" i="35"/>
  <c r="P29" i="35"/>
  <c r="P28" i="35"/>
  <c r="P27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C26" i="35"/>
  <c r="B26" i="35"/>
  <c r="O25" i="35"/>
  <c r="N25" i="35"/>
  <c r="M25" i="35"/>
  <c r="L25" i="35"/>
  <c r="K25" i="35"/>
  <c r="J25" i="35"/>
  <c r="I25" i="35"/>
  <c r="H25" i="35"/>
  <c r="G25" i="35"/>
  <c r="F25" i="35"/>
  <c r="E25" i="35"/>
  <c r="D25" i="35"/>
  <c r="C25" i="35"/>
  <c r="B25" i="35"/>
  <c r="O24" i="35"/>
  <c r="N24" i="35"/>
  <c r="M24" i="35"/>
  <c r="L24" i="35"/>
  <c r="K24" i="35"/>
  <c r="J24" i="35"/>
  <c r="I24" i="35"/>
  <c r="H24" i="35"/>
  <c r="G24" i="35"/>
  <c r="F24" i="35"/>
  <c r="E24" i="35"/>
  <c r="D24" i="35"/>
  <c r="C24" i="35"/>
  <c r="B24" i="35"/>
  <c r="A23" i="35"/>
  <c r="P22" i="35"/>
  <c r="P21" i="35"/>
  <c r="P20" i="35"/>
  <c r="P19" i="35"/>
  <c r="P18" i="35"/>
  <c r="O17" i="35"/>
  <c r="O62" i="35" s="1"/>
  <c r="N17" i="35"/>
  <c r="M17" i="35"/>
  <c r="L17" i="35"/>
  <c r="K17" i="35"/>
  <c r="J17" i="35"/>
  <c r="I17" i="35"/>
  <c r="H17" i="35"/>
  <c r="G17" i="35"/>
  <c r="F17" i="35"/>
  <c r="F35" i="35" s="1"/>
  <c r="E17" i="35"/>
  <c r="D17" i="35"/>
  <c r="C17" i="35"/>
  <c r="B17" i="35"/>
  <c r="O16" i="35"/>
  <c r="N16" i="35"/>
  <c r="M16" i="35"/>
  <c r="L16" i="35"/>
  <c r="K16" i="35"/>
  <c r="J16" i="35"/>
  <c r="I16" i="35"/>
  <c r="H16" i="35"/>
  <c r="G16" i="35"/>
  <c r="F16" i="35"/>
  <c r="E16" i="35"/>
  <c r="D16" i="35"/>
  <c r="C16" i="35"/>
  <c r="B16" i="35"/>
  <c r="O15" i="35"/>
  <c r="N15" i="35"/>
  <c r="M15" i="35"/>
  <c r="L15" i="35"/>
  <c r="K15" i="35"/>
  <c r="J15" i="35"/>
  <c r="I15" i="35"/>
  <c r="H15" i="35"/>
  <c r="G15" i="35"/>
  <c r="F15" i="35"/>
  <c r="E15" i="35"/>
  <c r="D15" i="35"/>
  <c r="C15" i="35"/>
  <c r="B15" i="35"/>
  <c r="A14" i="35"/>
  <c r="P13" i="35"/>
  <c r="P12" i="35"/>
  <c r="P11" i="35"/>
  <c r="P10" i="35"/>
  <c r="P9" i="35"/>
  <c r="O8" i="35"/>
  <c r="O35" i="35" s="1"/>
  <c r="N8" i="35"/>
  <c r="M8" i="35"/>
  <c r="L8" i="35"/>
  <c r="K8" i="35"/>
  <c r="K35" i="35" s="1"/>
  <c r="J8" i="35"/>
  <c r="I8" i="35"/>
  <c r="H8" i="35"/>
  <c r="H53" i="35" s="1"/>
  <c r="G8" i="35"/>
  <c r="G35" i="35" s="1"/>
  <c r="F8" i="35"/>
  <c r="E8" i="35"/>
  <c r="D8" i="35"/>
  <c r="C8" i="35"/>
  <c r="C35" i="35" s="1"/>
  <c r="B8" i="35"/>
  <c r="O7" i="35"/>
  <c r="N7" i="35"/>
  <c r="N34" i="35" s="1"/>
  <c r="M7" i="35"/>
  <c r="L7" i="35"/>
  <c r="K7" i="35"/>
  <c r="J7" i="35"/>
  <c r="J34" i="35" s="1"/>
  <c r="I7" i="35"/>
  <c r="H7" i="35"/>
  <c r="G7" i="35"/>
  <c r="F7" i="35"/>
  <c r="F34" i="35" s="1"/>
  <c r="E7" i="35"/>
  <c r="E34" i="35" s="1"/>
  <c r="D7" i="35"/>
  <c r="C7" i="35"/>
  <c r="B7" i="35"/>
  <c r="O6" i="35"/>
  <c r="N6" i="35"/>
  <c r="M6" i="35"/>
  <c r="M33" i="35" s="1"/>
  <c r="L6" i="35"/>
  <c r="K6" i="35"/>
  <c r="J6" i="35"/>
  <c r="I6" i="35"/>
  <c r="I33" i="35" s="1"/>
  <c r="H6" i="35"/>
  <c r="G6" i="35"/>
  <c r="F6" i="35"/>
  <c r="E6" i="35"/>
  <c r="E33" i="35" s="1"/>
  <c r="D6" i="35"/>
  <c r="C6" i="35"/>
  <c r="B6" i="35"/>
  <c r="A5" i="35"/>
  <c r="B1" i="35"/>
  <c r="P57" i="35" l="1"/>
  <c r="P17" i="35"/>
  <c r="P66" i="35"/>
  <c r="P64" i="35"/>
  <c r="P54" i="35"/>
  <c r="P36" i="35"/>
  <c r="P37" i="35"/>
  <c r="P55" i="35"/>
  <c r="P39" i="35"/>
  <c r="L53" i="35"/>
  <c r="P58" i="35"/>
  <c r="E35" i="35"/>
  <c r="I35" i="35"/>
  <c r="M35" i="35"/>
  <c r="B53" i="35"/>
  <c r="F53" i="35"/>
  <c r="J53" i="35"/>
  <c r="N53" i="35"/>
  <c r="P40" i="35"/>
  <c r="D51" i="35"/>
  <c r="H51" i="35"/>
  <c r="L51" i="35"/>
  <c r="C52" i="35"/>
  <c r="G52" i="35"/>
  <c r="K52" i="35"/>
  <c r="B51" i="35"/>
  <c r="F51" i="35"/>
  <c r="L34" i="35"/>
  <c r="E52" i="35"/>
  <c r="I52" i="35"/>
  <c r="M52" i="35"/>
  <c r="P56" i="35"/>
  <c r="D44" i="35"/>
  <c r="H44" i="35"/>
  <c r="L44" i="35"/>
  <c r="E62" i="35"/>
  <c r="I62" i="35"/>
  <c r="M62" i="35"/>
  <c r="D53" i="35"/>
  <c r="B62" i="35"/>
  <c r="F62" i="35"/>
  <c r="J62" i="35"/>
  <c r="N62" i="35"/>
  <c r="N35" i="35"/>
  <c r="C44" i="35"/>
  <c r="G44" i="35"/>
  <c r="K44" i="35"/>
  <c r="O44" i="35"/>
  <c r="B35" i="35"/>
  <c r="D60" i="35"/>
  <c r="L60" i="35"/>
  <c r="B43" i="35"/>
  <c r="J43" i="35"/>
  <c r="N43" i="35"/>
  <c r="L33" i="35"/>
  <c r="E42" i="35"/>
  <c r="I42" i="35"/>
  <c r="C43" i="35"/>
  <c r="K43" i="35"/>
  <c r="H43" i="35"/>
  <c r="L61" i="35"/>
  <c r="D33" i="35"/>
  <c r="I34" i="35"/>
  <c r="H60" i="35"/>
  <c r="F43" i="35"/>
  <c r="M42" i="35"/>
  <c r="G43" i="35"/>
  <c r="O43" i="35"/>
  <c r="G42" i="35"/>
  <c r="O42" i="35"/>
  <c r="E61" i="35"/>
  <c r="I61" i="35"/>
  <c r="M61" i="35"/>
  <c r="H33" i="35"/>
  <c r="M34" i="35"/>
  <c r="P65" i="35"/>
  <c r="F61" i="35"/>
  <c r="J61" i="35"/>
  <c r="P46" i="35"/>
  <c r="B61" i="35"/>
  <c r="P45" i="35"/>
  <c r="P47" i="35"/>
  <c r="E60" i="35"/>
  <c r="M60" i="35"/>
  <c r="N61" i="35"/>
  <c r="C62" i="35"/>
  <c r="G62" i="35"/>
  <c r="P49" i="35"/>
  <c r="I60" i="35"/>
  <c r="K62" i="35"/>
  <c r="J60" i="35"/>
  <c r="J33" i="35"/>
  <c r="D34" i="35"/>
  <c r="D52" i="35"/>
  <c r="P8" i="35"/>
  <c r="C33" i="35"/>
  <c r="C51" i="35"/>
  <c r="O33" i="35"/>
  <c r="O51" i="35"/>
  <c r="C53" i="35"/>
  <c r="O53" i="35"/>
  <c r="J42" i="35"/>
  <c r="F52" i="35"/>
  <c r="K60" i="35"/>
  <c r="P38" i="35"/>
  <c r="I44" i="35"/>
  <c r="J51" i="35"/>
  <c r="B33" i="35"/>
  <c r="P15" i="35"/>
  <c r="B60" i="35"/>
  <c r="F60" i="35"/>
  <c r="F33" i="35"/>
  <c r="N33" i="35"/>
  <c r="N60" i="35"/>
  <c r="H34" i="35"/>
  <c r="H52" i="35"/>
  <c r="P7" i="35"/>
  <c r="B34" i="35"/>
  <c r="G33" i="35"/>
  <c r="G51" i="35"/>
  <c r="K33" i="35"/>
  <c r="K51" i="35"/>
  <c r="G53" i="35"/>
  <c r="K53" i="35"/>
  <c r="B42" i="35"/>
  <c r="F42" i="35"/>
  <c r="N42" i="35"/>
  <c r="D61" i="35"/>
  <c r="H61" i="35"/>
  <c r="P25" i="35"/>
  <c r="C42" i="35"/>
  <c r="D43" i="35"/>
  <c r="E44" i="35"/>
  <c r="B52" i="35"/>
  <c r="J52" i="35"/>
  <c r="N52" i="35"/>
  <c r="D35" i="35"/>
  <c r="D62" i="35"/>
  <c r="H62" i="35"/>
  <c r="H35" i="35"/>
  <c r="L62" i="35"/>
  <c r="L35" i="35"/>
  <c r="P24" i="35"/>
  <c r="C60" i="35"/>
  <c r="G60" i="35"/>
  <c r="O60" i="35"/>
  <c r="P6" i="35"/>
  <c r="E51" i="35"/>
  <c r="I51" i="35"/>
  <c r="M51" i="35"/>
  <c r="C61" i="35"/>
  <c r="P16" i="35"/>
  <c r="C34" i="35"/>
  <c r="G34" i="35"/>
  <c r="G61" i="35"/>
  <c r="K61" i="35"/>
  <c r="K34" i="35"/>
  <c r="O61" i="35"/>
  <c r="O34" i="35"/>
  <c r="K42" i="35"/>
  <c r="L43" i="35"/>
  <c r="M44" i="35"/>
  <c r="P48" i="35"/>
  <c r="N51" i="35"/>
  <c r="O52" i="35"/>
  <c r="H42" i="35"/>
  <c r="L42" i="35"/>
  <c r="E43" i="35"/>
  <c r="B44" i="35"/>
  <c r="J44" i="35"/>
  <c r="D42" i="35"/>
  <c r="I43" i="35"/>
  <c r="M43" i="35"/>
  <c r="F44" i="35"/>
  <c r="N44" i="35"/>
  <c r="L52" i="35"/>
  <c r="E53" i="35"/>
  <c r="I53" i="35"/>
  <c r="M53" i="35"/>
  <c r="P26" i="35"/>
  <c r="O8" i="32"/>
  <c r="N8" i="32"/>
  <c r="M8" i="32"/>
  <c r="L8" i="32"/>
  <c r="K8" i="32"/>
  <c r="J8" i="32"/>
  <c r="I8" i="32"/>
  <c r="H8" i="32"/>
  <c r="G8" i="32"/>
  <c r="F8" i="32"/>
  <c r="E8" i="32"/>
  <c r="D8" i="32"/>
  <c r="C8" i="32"/>
  <c r="B8" i="32"/>
  <c r="O7" i="32"/>
  <c r="N7" i="32"/>
  <c r="M7" i="32"/>
  <c r="L7" i="32"/>
  <c r="K7" i="32"/>
  <c r="J7" i="32"/>
  <c r="I7" i="32"/>
  <c r="H7" i="32"/>
  <c r="G7" i="32"/>
  <c r="F7" i="32"/>
  <c r="E7" i="32"/>
  <c r="D7" i="32"/>
  <c r="C7" i="32"/>
  <c r="B7" i="32"/>
  <c r="O6" i="32"/>
  <c r="N6" i="32"/>
  <c r="M6" i="32"/>
  <c r="L6" i="32"/>
  <c r="K6" i="32"/>
  <c r="J6" i="32"/>
  <c r="I6" i="32"/>
  <c r="H6" i="32"/>
  <c r="G6" i="32"/>
  <c r="F6" i="32"/>
  <c r="E6" i="32"/>
  <c r="D6" i="32"/>
  <c r="C6" i="32"/>
  <c r="B6" i="32"/>
  <c r="P51" i="35" l="1"/>
  <c r="P33" i="35"/>
  <c r="P62" i="35"/>
  <c r="P53" i="35"/>
  <c r="P60" i="35"/>
  <c r="P44" i="35"/>
  <c r="P42" i="35"/>
  <c r="P35" i="35"/>
  <c r="P52" i="35"/>
  <c r="P34" i="35"/>
  <c r="P61" i="35"/>
  <c r="P43" i="35"/>
  <c r="A59" i="32"/>
  <c r="A50" i="32"/>
  <c r="A41" i="32"/>
  <c r="A32" i="32"/>
  <c r="A59" i="31"/>
  <c r="A50" i="31"/>
  <c r="A41" i="31"/>
  <c r="A32" i="31"/>
  <c r="A23" i="32"/>
  <c r="A14" i="32"/>
  <c r="A5" i="32"/>
  <c r="A23" i="31"/>
  <c r="A5" i="31"/>
  <c r="A14" i="31"/>
  <c r="O26" i="31" l="1"/>
  <c r="N26" i="31"/>
  <c r="M26" i="31"/>
  <c r="L26" i="31"/>
  <c r="K26" i="31"/>
  <c r="J26" i="31"/>
  <c r="I26" i="31"/>
  <c r="H26" i="31"/>
  <c r="G26" i="31"/>
  <c r="F26" i="31"/>
  <c r="E26" i="31"/>
  <c r="D26" i="31"/>
  <c r="C26" i="31"/>
  <c r="B26" i="31"/>
  <c r="O25" i="31"/>
  <c r="N25" i="31"/>
  <c r="M25" i="31"/>
  <c r="L25" i="31"/>
  <c r="K25" i="31"/>
  <c r="J25" i="31"/>
  <c r="I25" i="31"/>
  <c r="H25" i="31"/>
  <c r="G25" i="31"/>
  <c r="F25" i="31"/>
  <c r="E25" i="31"/>
  <c r="D25" i="31"/>
  <c r="C25" i="31"/>
  <c r="B25" i="31"/>
  <c r="O24" i="31"/>
  <c r="N24" i="31"/>
  <c r="M24" i="31"/>
  <c r="L24" i="31"/>
  <c r="K24" i="31"/>
  <c r="J24" i="31"/>
  <c r="I24" i="31"/>
  <c r="H24" i="31"/>
  <c r="G24" i="31"/>
  <c r="F24" i="31"/>
  <c r="E24" i="31"/>
  <c r="D24" i="31"/>
  <c r="C24" i="31"/>
  <c r="B24" i="31"/>
  <c r="O17" i="31"/>
  <c r="N17" i="31"/>
  <c r="M17" i="31"/>
  <c r="L17" i="31"/>
  <c r="K17" i="31"/>
  <c r="J17" i="31"/>
  <c r="I17" i="31"/>
  <c r="H17" i="31"/>
  <c r="G17" i="31"/>
  <c r="F17" i="31"/>
  <c r="E17" i="31"/>
  <c r="D17" i="31"/>
  <c r="C17" i="31"/>
  <c r="B17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C16" i="31"/>
  <c r="B16" i="31"/>
  <c r="O15" i="31"/>
  <c r="N15" i="31"/>
  <c r="M15" i="31"/>
  <c r="L15" i="31"/>
  <c r="K15" i="31"/>
  <c r="J15" i="31"/>
  <c r="I15" i="31"/>
  <c r="H15" i="31"/>
  <c r="G15" i="31"/>
  <c r="F15" i="31"/>
  <c r="E15" i="31"/>
  <c r="D15" i="31"/>
  <c r="C15" i="31"/>
  <c r="B15" i="31"/>
  <c r="O8" i="31"/>
  <c r="N8" i="31"/>
  <c r="M8" i="31"/>
  <c r="L8" i="31"/>
  <c r="K8" i="31"/>
  <c r="J8" i="31"/>
  <c r="I8" i="31"/>
  <c r="H8" i="31"/>
  <c r="G8" i="31"/>
  <c r="F8" i="31"/>
  <c r="E8" i="31"/>
  <c r="D8" i="31"/>
  <c r="C8" i="31"/>
  <c r="B8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7" i="31"/>
  <c r="O6" i="31"/>
  <c r="N6" i="31"/>
  <c r="M6" i="31"/>
  <c r="L6" i="31"/>
  <c r="K6" i="31"/>
  <c r="J6" i="31"/>
  <c r="I6" i="31"/>
  <c r="H6" i="31"/>
  <c r="G6" i="31"/>
  <c r="F6" i="31"/>
  <c r="E6" i="31"/>
  <c r="D6" i="31"/>
  <c r="C6" i="31"/>
  <c r="B6" i="31"/>
  <c r="O26" i="32" l="1"/>
  <c r="N26" i="32"/>
  <c r="M26" i="32"/>
  <c r="L26" i="32"/>
  <c r="K26" i="32"/>
  <c r="J26" i="32"/>
  <c r="I26" i="32"/>
  <c r="H26" i="32"/>
  <c r="G26" i="32"/>
  <c r="F26" i="32"/>
  <c r="E26" i="32"/>
  <c r="D26" i="32"/>
  <c r="C26" i="32"/>
  <c r="B26" i="32"/>
  <c r="O25" i="32"/>
  <c r="N25" i="32"/>
  <c r="M25" i="32"/>
  <c r="L25" i="32"/>
  <c r="K25" i="32"/>
  <c r="J25" i="32"/>
  <c r="I25" i="32"/>
  <c r="H25" i="32"/>
  <c r="G25" i="32"/>
  <c r="F25" i="32"/>
  <c r="E25" i="32"/>
  <c r="D25" i="32"/>
  <c r="C25" i="32"/>
  <c r="B25" i="32"/>
  <c r="O24" i="32"/>
  <c r="N24" i="32"/>
  <c r="M24" i="32"/>
  <c r="L24" i="32"/>
  <c r="K24" i="32"/>
  <c r="J24" i="32"/>
  <c r="I24" i="32"/>
  <c r="H24" i="32"/>
  <c r="G24" i="32"/>
  <c r="F24" i="32"/>
  <c r="E24" i="32"/>
  <c r="D24" i="32"/>
  <c r="C24" i="32"/>
  <c r="B24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B17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B16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B15" i="32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C6" i="24"/>
  <c r="D6" i="24"/>
  <c r="E6" i="24"/>
  <c r="F6" i="24"/>
  <c r="G6" i="24"/>
  <c r="H6" i="24"/>
  <c r="I6" i="24"/>
  <c r="J6" i="24"/>
  <c r="K6" i="24"/>
  <c r="L6" i="24"/>
  <c r="M6" i="24"/>
  <c r="N6" i="24"/>
  <c r="O6" i="24"/>
  <c r="C7" i="24"/>
  <c r="D7" i="24"/>
  <c r="E7" i="24"/>
  <c r="F7" i="24"/>
  <c r="G7" i="24"/>
  <c r="H7" i="24"/>
  <c r="I7" i="24"/>
  <c r="J7" i="24"/>
  <c r="K7" i="24"/>
  <c r="L7" i="24"/>
  <c r="M7" i="24"/>
  <c r="N7" i="24"/>
  <c r="O7" i="24"/>
  <c r="C8" i="24"/>
  <c r="D8" i="24"/>
  <c r="E8" i="24"/>
  <c r="F8" i="24"/>
  <c r="G8" i="24"/>
  <c r="H8" i="24"/>
  <c r="I8" i="24"/>
  <c r="J8" i="24"/>
  <c r="K8" i="24"/>
  <c r="L8" i="24"/>
  <c r="M8" i="24"/>
  <c r="N8" i="24"/>
  <c r="O8" i="24"/>
  <c r="B8" i="24"/>
  <c r="B7" i="24"/>
  <c r="B6" i="24"/>
  <c r="B33" i="24" l="1"/>
  <c r="B1" i="34"/>
  <c r="O67" i="32" l="1"/>
  <c r="N67" i="32"/>
  <c r="M67" i="32"/>
  <c r="L67" i="32"/>
  <c r="K67" i="32"/>
  <c r="J67" i="32"/>
  <c r="I67" i="32"/>
  <c r="H67" i="32"/>
  <c r="G67" i="32"/>
  <c r="F67" i="32"/>
  <c r="E67" i="32"/>
  <c r="D67" i="32"/>
  <c r="C67" i="32"/>
  <c r="B67" i="32"/>
  <c r="O66" i="32"/>
  <c r="N66" i="32"/>
  <c r="M66" i="32"/>
  <c r="L66" i="32"/>
  <c r="K66" i="32"/>
  <c r="J66" i="32"/>
  <c r="I66" i="32"/>
  <c r="H66" i="32"/>
  <c r="G66" i="32"/>
  <c r="F66" i="32"/>
  <c r="E66" i="32"/>
  <c r="D66" i="32"/>
  <c r="C66" i="32"/>
  <c r="B66" i="32"/>
  <c r="O65" i="32"/>
  <c r="N65" i="32"/>
  <c r="M65" i="32"/>
  <c r="L65" i="32"/>
  <c r="K65" i="32"/>
  <c r="J65" i="32"/>
  <c r="I65" i="32"/>
  <c r="H65" i="32"/>
  <c r="G65" i="32"/>
  <c r="F65" i="32"/>
  <c r="E65" i="32"/>
  <c r="D65" i="32"/>
  <c r="C65" i="32"/>
  <c r="B65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B64" i="32"/>
  <c r="O63" i="32"/>
  <c r="N63" i="32"/>
  <c r="M63" i="32"/>
  <c r="L63" i="32"/>
  <c r="K63" i="32"/>
  <c r="J63" i="32"/>
  <c r="I63" i="32"/>
  <c r="H63" i="32"/>
  <c r="G63" i="32"/>
  <c r="F63" i="32"/>
  <c r="E63" i="32"/>
  <c r="D63" i="32"/>
  <c r="C63" i="32"/>
  <c r="B63" i="32"/>
  <c r="O62" i="32"/>
  <c r="N62" i="32"/>
  <c r="M62" i="32"/>
  <c r="L62" i="32"/>
  <c r="K62" i="32"/>
  <c r="J62" i="32"/>
  <c r="I62" i="32"/>
  <c r="H62" i="32"/>
  <c r="G62" i="32"/>
  <c r="F62" i="32"/>
  <c r="E62" i="32"/>
  <c r="D62" i="32"/>
  <c r="C62" i="32"/>
  <c r="B62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B61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B60" i="32"/>
  <c r="O49" i="32"/>
  <c r="N49" i="32"/>
  <c r="M49" i="32"/>
  <c r="L49" i="32"/>
  <c r="K49" i="32"/>
  <c r="J49" i="32"/>
  <c r="I49" i="32"/>
  <c r="H49" i="32"/>
  <c r="G49" i="32"/>
  <c r="F49" i="32"/>
  <c r="E49" i="32"/>
  <c r="D49" i="32"/>
  <c r="C49" i="32"/>
  <c r="B49" i="32"/>
  <c r="O48" i="32"/>
  <c r="N48" i="32"/>
  <c r="M48" i="32"/>
  <c r="L48" i="32"/>
  <c r="K48" i="32"/>
  <c r="J48" i="32"/>
  <c r="I48" i="32"/>
  <c r="H48" i="32"/>
  <c r="G48" i="32"/>
  <c r="F48" i="32"/>
  <c r="E48" i="32"/>
  <c r="D48" i="32"/>
  <c r="C48" i="32"/>
  <c r="B48" i="32"/>
  <c r="O47" i="32"/>
  <c r="N47" i="32"/>
  <c r="M47" i="32"/>
  <c r="L47" i="32"/>
  <c r="K47" i="32"/>
  <c r="J47" i="32"/>
  <c r="I47" i="32"/>
  <c r="H47" i="32"/>
  <c r="G47" i="32"/>
  <c r="F47" i="32"/>
  <c r="E47" i="32"/>
  <c r="D47" i="32"/>
  <c r="C47" i="32"/>
  <c r="B47" i="32"/>
  <c r="O46" i="32"/>
  <c r="N46" i="32"/>
  <c r="M46" i="32"/>
  <c r="L46" i="32"/>
  <c r="K46" i="32"/>
  <c r="J46" i="32"/>
  <c r="I46" i="32"/>
  <c r="H46" i="32"/>
  <c r="G46" i="32"/>
  <c r="F46" i="32"/>
  <c r="E46" i="32"/>
  <c r="D46" i="32"/>
  <c r="C46" i="32"/>
  <c r="B46" i="32"/>
  <c r="O45" i="32"/>
  <c r="N45" i="32"/>
  <c r="M45" i="32"/>
  <c r="L45" i="32"/>
  <c r="K45" i="32"/>
  <c r="J45" i="32"/>
  <c r="I45" i="32"/>
  <c r="H45" i="32"/>
  <c r="G45" i="32"/>
  <c r="F45" i="32"/>
  <c r="E45" i="32"/>
  <c r="D45" i="32"/>
  <c r="C45" i="32"/>
  <c r="B45" i="32"/>
  <c r="O44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B44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B43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B42" i="32"/>
  <c r="P31" i="32"/>
  <c r="P30" i="32"/>
  <c r="P29" i="32"/>
  <c r="P28" i="32"/>
  <c r="P27" i="32"/>
  <c r="P26" i="32"/>
  <c r="P25" i="32"/>
  <c r="P24" i="32"/>
  <c r="O67" i="31"/>
  <c r="N67" i="31"/>
  <c r="M67" i="31"/>
  <c r="L67" i="31"/>
  <c r="K67" i="31"/>
  <c r="J67" i="31"/>
  <c r="I67" i="31"/>
  <c r="H67" i="31"/>
  <c r="G67" i="31"/>
  <c r="F67" i="31"/>
  <c r="E67" i="31"/>
  <c r="D67" i="31"/>
  <c r="C67" i="31"/>
  <c r="B67" i="31"/>
  <c r="O66" i="31"/>
  <c r="N66" i="31"/>
  <c r="M66" i="31"/>
  <c r="L66" i="31"/>
  <c r="K66" i="31"/>
  <c r="J66" i="31"/>
  <c r="I66" i="31"/>
  <c r="H66" i="31"/>
  <c r="G66" i="31"/>
  <c r="F66" i="31"/>
  <c r="E66" i="31"/>
  <c r="D66" i="31"/>
  <c r="C66" i="31"/>
  <c r="B66" i="31"/>
  <c r="O65" i="31"/>
  <c r="N65" i="31"/>
  <c r="M65" i="31"/>
  <c r="L65" i="31"/>
  <c r="K65" i="31"/>
  <c r="J65" i="31"/>
  <c r="I65" i="31"/>
  <c r="H65" i="31"/>
  <c r="G65" i="31"/>
  <c r="F65" i="31"/>
  <c r="E65" i="31"/>
  <c r="D65" i="31"/>
  <c r="C65" i="31"/>
  <c r="B65" i="31"/>
  <c r="O64" i="31"/>
  <c r="N64" i="31"/>
  <c r="M64" i="31"/>
  <c r="L64" i="31"/>
  <c r="K64" i="31"/>
  <c r="J64" i="31"/>
  <c r="I64" i="31"/>
  <c r="H64" i="31"/>
  <c r="G64" i="31"/>
  <c r="F64" i="31"/>
  <c r="E64" i="31"/>
  <c r="D64" i="31"/>
  <c r="C64" i="31"/>
  <c r="B64" i="31"/>
  <c r="O63" i="31"/>
  <c r="N63" i="31"/>
  <c r="M63" i="31"/>
  <c r="L63" i="31"/>
  <c r="K63" i="31"/>
  <c r="J63" i="31"/>
  <c r="I63" i="31"/>
  <c r="H63" i="31"/>
  <c r="G63" i="31"/>
  <c r="F63" i="31"/>
  <c r="E63" i="31"/>
  <c r="D63" i="31"/>
  <c r="C63" i="31"/>
  <c r="B63" i="31"/>
  <c r="O62" i="31"/>
  <c r="N62" i="31"/>
  <c r="M62" i="31"/>
  <c r="L62" i="31"/>
  <c r="K62" i="31"/>
  <c r="J62" i="31"/>
  <c r="I62" i="31"/>
  <c r="H62" i="31"/>
  <c r="G62" i="31"/>
  <c r="F62" i="31"/>
  <c r="E62" i="31"/>
  <c r="D62" i="31"/>
  <c r="C62" i="31"/>
  <c r="B62" i="31"/>
  <c r="O61" i="31"/>
  <c r="N61" i="31"/>
  <c r="M61" i="31"/>
  <c r="L61" i="31"/>
  <c r="K61" i="31"/>
  <c r="J61" i="31"/>
  <c r="I61" i="31"/>
  <c r="H61" i="31"/>
  <c r="G61" i="31"/>
  <c r="F61" i="31"/>
  <c r="E61" i="31"/>
  <c r="D61" i="31"/>
  <c r="C61" i="31"/>
  <c r="B61" i="31"/>
  <c r="O60" i="31"/>
  <c r="N60" i="31"/>
  <c r="M60" i="31"/>
  <c r="L60" i="31"/>
  <c r="K60" i="31"/>
  <c r="J60" i="31"/>
  <c r="I60" i="31"/>
  <c r="H60" i="31"/>
  <c r="G60" i="31"/>
  <c r="F60" i="31"/>
  <c r="E60" i="31"/>
  <c r="D60" i="31"/>
  <c r="C60" i="31"/>
  <c r="B60" i="31"/>
  <c r="O49" i="31"/>
  <c r="N49" i="31"/>
  <c r="M49" i="31"/>
  <c r="L49" i="31"/>
  <c r="K49" i="31"/>
  <c r="J49" i="31"/>
  <c r="I49" i="31"/>
  <c r="H49" i="31"/>
  <c r="G49" i="31"/>
  <c r="F49" i="31"/>
  <c r="E49" i="31"/>
  <c r="D49" i="31"/>
  <c r="C49" i="31"/>
  <c r="B49" i="31"/>
  <c r="O48" i="31"/>
  <c r="N48" i="31"/>
  <c r="M48" i="31"/>
  <c r="L48" i="31"/>
  <c r="K48" i="31"/>
  <c r="J48" i="31"/>
  <c r="I48" i="31"/>
  <c r="H48" i="31"/>
  <c r="G48" i="31"/>
  <c r="F48" i="31"/>
  <c r="E48" i="31"/>
  <c r="D48" i="31"/>
  <c r="C48" i="31"/>
  <c r="B48" i="31"/>
  <c r="O47" i="31"/>
  <c r="N47" i="31"/>
  <c r="M47" i="31"/>
  <c r="L47" i="31"/>
  <c r="K47" i="31"/>
  <c r="J47" i="31"/>
  <c r="I47" i="31"/>
  <c r="H47" i="31"/>
  <c r="G47" i="31"/>
  <c r="F47" i="31"/>
  <c r="E47" i="31"/>
  <c r="D47" i="31"/>
  <c r="C47" i="31"/>
  <c r="B47" i="31"/>
  <c r="O46" i="31"/>
  <c r="N46" i="31"/>
  <c r="M46" i="31"/>
  <c r="L46" i="31"/>
  <c r="K46" i="31"/>
  <c r="J46" i="31"/>
  <c r="I46" i="31"/>
  <c r="H46" i="31"/>
  <c r="G46" i="31"/>
  <c r="F46" i="31"/>
  <c r="E46" i="31"/>
  <c r="D46" i="31"/>
  <c r="C46" i="31"/>
  <c r="B46" i="31"/>
  <c r="O45" i="31"/>
  <c r="N45" i="31"/>
  <c r="M45" i="31"/>
  <c r="L45" i="31"/>
  <c r="K45" i="31"/>
  <c r="J45" i="31"/>
  <c r="I45" i="31"/>
  <c r="H45" i="31"/>
  <c r="G45" i="31"/>
  <c r="F45" i="31"/>
  <c r="E45" i="31"/>
  <c r="D45" i="31"/>
  <c r="C45" i="31"/>
  <c r="B45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C44" i="31"/>
  <c r="B44" i="31"/>
  <c r="O43" i="31"/>
  <c r="N43" i="31"/>
  <c r="M43" i="31"/>
  <c r="L43" i="31"/>
  <c r="K43" i="31"/>
  <c r="J43" i="31"/>
  <c r="I43" i="31"/>
  <c r="H43" i="31"/>
  <c r="G43" i="31"/>
  <c r="F43" i="31"/>
  <c r="E43" i="31"/>
  <c r="D43" i="31"/>
  <c r="C43" i="31"/>
  <c r="B43" i="31"/>
  <c r="O42" i="31"/>
  <c r="N42" i="31"/>
  <c r="M42" i="31"/>
  <c r="L42" i="31"/>
  <c r="K42" i="31"/>
  <c r="J42" i="31"/>
  <c r="I42" i="31"/>
  <c r="H42" i="31"/>
  <c r="G42" i="31"/>
  <c r="F42" i="31"/>
  <c r="E42" i="31"/>
  <c r="D42" i="31"/>
  <c r="C42" i="31"/>
  <c r="B42" i="31"/>
  <c r="P31" i="31"/>
  <c r="P30" i="31"/>
  <c r="P29" i="31"/>
  <c r="P28" i="31"/>
  <c r="P27" i="31"/>
  <c r="P26" i="31"/>
  <c r="P25" i="31"/>
  <c r="P24" i="31"/>
  <c r="O67" i="24"/>
  <c r="N67" i="24"/>
  <c r="M67" i="24"/>
  <c r="L67" i="24"/>
  <c r="K67" i="24"/>
  <c r="J67" i="24"/>
  <c r="I67" i="24"/>
  <c r="H67" i="24"/>
  <c r="G67" i="24"/>
  <c r="F67" i="24"/>
  <c r="E67" i="24"/>
  <c r="D67" i="24"/>
  <c r="C67" i="24"/>
  <c r="B67" i="24"/>
  <c r="O66" i="24"/>
  <c r="N66" i="24"/>
  <c r="M66" i="24"/>
  <c r="L66" i="24"/>
  <c r="K66" i="24"/>
  <c r="J66" i="24"/>
  <c r="I66" i="24"/>
  <c r="H66" i="24"/>
  <c r="G66" i="24"/>
  <c r="F66" i="24"/>
  <c r="E66" i="24"/>
  <c r="D66" i="24"/>
  <c r="C66" i="24"/>
  <c r="B66" i="24"/>
  <c r="O65" i="24"/>
  <c r="N65" i="24"/>
  <c r="M65" i="24"/>
  <c r="L65" i="24"/>
  <c r="K65" i="24"/>
  <c r="J65" i="24"/>
  <c r="I65" i="24"/>
  <c r="H65" i="24"/>
  <c r="G65" i="24"/>
  <c r="F65" i="24"/>
  <c r="E65" i="24"/>
  <c r="D65" i="24"/>
  <c r="C65" i="24"/>
  <c r="B65" i="24"/>
  <c r="O64" i="24"/>
  <c r="N64" i="24"/>
  <c r="M64" i="24"/>
  <c r="L64" i="24"/>
  <c r="K64" i="24"/>
  <c r="J64" i="24"/>
  <c r="I64" i="24"/>
  <c r="H64" i="24"/>
  <c r="G64" i="24"/>
  <c r="F64" i="24"/>
  <c r="E64" i="24"/>
  <c r="D64" i="24"/>
  <c r="C64" i="24"/>
  <c r="B64" i="24"/>
  <c r="O63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O62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O61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O49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P31" i="24"/>
  <c r="P30" i="24"/>
  <c r="P29" i="24"/>
  <c r="P28" i="24"/>
  <c r="P27" i="24"/>
  <c r="P26" i="24"/>
  <c r="P25" i="24"/>
  <c r="P24" i="24"/>
  <c r="B1" i="32"/>
  <c r="B1" i="31"/>
  <c r="B1" i="33"/>
  <c r="P61" i="24" l="1"/>
  <c r="P65" i="24"/>
  <c r="P66" i="24"/>
  <c r="P62" i="24"/>
  <c r="P63" i="24"/>
  <c r="P64" i="32"/>
  <c r="P60" i="32"/>
  <c r="P64" i="31"/>
  <c r="P46" i="31"/>
  <c r="P42" i="31"/>
  <c r="P60" i="31"/>
  <c r="P64" i="24"/>
  <c r="P67" i="24"/>
  <c r="P60" i="24"/>
  <c r="P49" i="32"/>
  <c r="P63" i="32"/>
  <c r="P67" i="32"/>
  <c r="P42" i="32"/>
  <c r="P46" i="32"/>
  <c r="P61" i="32"/>
  <c r="P62" i="32"/>
  <c r="P65" i="32"/>
  <c r="P66" i="32"/>
  <c r="P44" i="32"/>
  <c r="P45" i="32"/>
  <c r="P48" i="32"/>
  <c r="P43" i="32"/>
  <c r="P47" i="32"/>
  <c r="P45" i="31"/>
  <c r="P49" i="31"/>
  <c r="P63" i="31"/>
  <c r="P43" i="31"/>
  <c r="P44" i="31"/>
  <c r="P47" i="31"/>
  <c r="P48" i="31"/>
  <c r="P61" i="31"/>
  <c r="P62" i="31"/>
  <c r="P65" i="31"/>
  <c r="P66" i="31"/>
  <c r="P67" i="31"/>
  <c r="P42" i="24"/>
  <c r="P46" i="24"/>
  <c r="P44" i="24"/>
  <c r="P45" i="24"/>
  <c r="P48" i="24"/>
  <c r="P49" i="24"/>
  <c r="P43" i="24"/>
  <c r="P47" i="24"/>
  <c r="O58" i="32" l="1"/>
  <c r="N58" i="32"/>
  <c r="M58" i="32"/>
  <c r="L58" i="32"/>
  <c r="K58" i="32"/>
  <c r="J58" i="32"/>
  <c r="I58" i="32"/>
  <c r="H58" i="32"/>
  <c r="G58" i="32"/>
  <c r="F58" i="32"/>
  <c r="E58" i="32"/>
  <c r="D58" i="32"/>
  <c r="C58" i="32"/>
  <c r="B58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B57" i="32"/>
  <c r="O56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B56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B55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B5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B53" i="32"/>
  <c r="O52" i="32"/>
  <c r="N52" i="32"/>
  <c r="M52" i="32"/>
  <c r="L52" i="32"/>
  <c r="K52" i="32"/>
  <c r="J52" i="32"/>
  <c r="I52" i="32"/>
  <c r="H52" i="32"/>
  <c r="G52" i="32"/>
  <c r="F52" i="32"/>
  <c r="E52" i="32"/>
  <c r="D52" i="32"/>
  <c r="C52" i="32"/>
  <c r="B52" i="32"/>
  <c r="O51" i="32"/>
  <c r="N51" i="32"/>
  <c r="M51" i="32"/>
  <c r="L51" i="32"/>
  <c r="K51" i="32"/>
  <c r="J51" i="32"/>
  <c r="I51" i="32"/>
  <c r="H51" i="32"/>
  <c r="G51" i="32"/>
  <c r="F51" i="32"/>
  <c r="E51" i="32"/>
  <c r="D51" i="32"/>
  <c r="C51" i="32"/>
  <c r="B51" i="32"/>
  <c r="O58" i="31"/>
  <c r="N58" i="31"/>
  <c r="M58" i="31"/>
  <c r="L58" i="31"/>
  <c r="K58" i="31"/>
  <c r="J58" i="31"/>
  <c r="I58" i="31"/>
  <c r="H58" i="31"/>
  <c r="G58" i="31"/>
  <c r="F58" i="31"/>
  <c r="E58" i="31"/>
  <c r="D58" i="31"/>
  <c r="C58" i="31"/>
  <c r="B58" i="31"/>
  <c r="O57" i="31"/>
  <c r="N57" i="31"/>
  <c r="M57" i="31"/>
  <c r="L57" i="31"/>
  <c r="K57" i="31"/>
  <c r="J57" i="31"/>
  <c r="I57" i="31"/>
  <c r="H57" i="31"/>
  <c r="G57" i="31"/>
  <c r="F57" i="31"/>
  <c r="E57" i="31"/>
  <c r="D57" i="31"/>
  <c r="C57" i="31"/>
  <c r="B57" i="31"/>
  <c r="O56" i="31"/>
  <c r="N56" i="31"/>
  <c r="M56" i="31"/>
  <c r="L56" i="31"/>
  <c r="K56" i="31"/>
  <c r="J56" i="31"/>
  <c r="I56" i="31"/>
  <c r="H56" i="31"/>
  <c r="G56" i="31"/>
  <c r="F56" i="31"/>
  <c r="E56" i="31"/>
  <c r="D56" i="31"/>
  <c r="C56" i="31"/>
  <c r="B56" i="31"/>
  <c r="O55" i="31"/>
  <c r="N55" i="31"/>
  <c r="M55" i="31"/>
  <c r="L55" i="31"/>
  <c r="K55" i="31"/>
  <c r="J55" i="31"/>
  <c r="I55" i="31"/>
  <c r="H55" i="31"/>
  <c r="G55" i="31"/>
  <c r="F55" i="31"/>
  <c r="E55" i="31"/>
  <c r="D55" i="31"/>
  <c r="C55" i="31"/>
  <c r="B55" i="31"/>
  <c r="O54" i="31"/>
  <c r="N54" i="31"/>
  <c r="M54" i="31"/>
  <c r="L54" i="31"/>
  <c r="K54" i="31"/>
  <c r="J54" i="31"/>
  <c r="I54" i="31"/>
  <c r="H54" i="31"/>
  <c r="G54" i="31"/>
  <c r="F54" i="31"/>
  <c r="E54" i="31"/>
  <c r="D54" i="31"/>
  <c r="C54" i="31"/>
  <c r="B54" i="31"/>
  <c r="O53" i="31"/>
  <c r="N53" i="31"/>
  <c r="M53" i="31"/>
  <c r="L53" i="31"/>
  <c r="K53" i="31"/>
  <c r="J53" i="31"/>
  <c r="I53" i="31"/>
  <c r="H53" i="31"/>
  <c r="G53" i="31"/>
  <c r="F53" i="31"/>
  <c r="E53" i="31"/>
  <c r="D53" i="31"/>
  <c r="C53" i="31"/>
  <c r="B53" i="31"/>
  <c r="O52" i="31"/>
  <c r="N52" i="31"/>
  <c r="M52" i="31"/>
  <c r="L52" i="31"/>
  <c r="K52" i="31"/>
  <c r="J52" i="31"/>
  <c r="I52" i="31"/>
  <c r="H52" i="31"/>
  <c r="G52" i="31"/>
  <c r="F52" i="31"/>
  <c r="E52" i="31"/>
  <c r="D52" i="31"/>
  <c r="C52" i="31"/>
  <c r="B52" i="31"/>
  <c r="O51" i="31"/>
  <c r="N51" i="31"/>
  <c r="M51" i="31"/>
  <c r="L51" i="31"/>
  <c r="K51" i="31"/>
  <c r="J51" i="31"/>
  <c r="I51" i="31"/>
  <c r="H51" i="31"/>
  <c r="G51" i="31"/>
  <c r="F51" i="31"/>
  <c r="E51" i="31"/>
  <c r="D51" i="31"/>
  <c r="C51" i="31"/>
  <c r="B51" i="31"/>
  <c r="O58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O57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O56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O55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O53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O52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B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B39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B38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B37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B36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B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B34" i="32"/>
  <c r="O33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B33" i="32"/>
  <c r="B33" i="31"/>
  <c r="C33" i="31"/>
  <c r="D33" i="31"/>
  <c r="E33" i="31"/>
  <c r="F33" i="31"/>
  <c r="G33" i="31"/>
  <c r="H33" i="31"/>
  <c r="I33" i="31"/>
  <c r="J33" i="31"/>
  <c r="K33" i="31"/>
  <c r="L33" i="31"/>
  <c r="M33" i="31"/>
  <c r="N33" i="31"/>
  <c r="O33" i="31"/>
  <c r="B34" i="31"/>
  <c r="C34" i="31"/>
  <c r="D34" i="31"/>
  <c r="E34" i="31"/>
  <c r="F34" i="31"/>
  <c r="G34" i="31"/>
  <c r="H34" i="31"/>
  <c r="I34" i="31"/>
  <c r="J34" i="31"/>
  <c r="K34" i="31"/>
  <c r="L34" i="31"/>
  <c r="M34" i="31"/>
  <c r="N34" i="31"/>
  <c r="O34" i="31"/>
  <c r="B35" i="31"/>
  <c r="C35" i="31"/>
  <c r="D35" i="31"/>
  <c r="E35" i="31"/>
  <c r="F35" i="31"/>
  <c r="G35" i="31"/>
  <c r="H35" i="31"/>
  <c r="I35" i="31"/>
  <c r="J35" i="31"/>
  <c r="K35" i="31"/>
  <c r="L35" i="31"/>
  <c r="M35" i="31"/>
  <c r="N35" i="31"/>
  <c r="O35" i="31"/>
  <c r="B36" i="31"/>
  <c r="C36" i="31"/>
  <c r="D36" i="31"/>
  <c r="E36" i="31"/>
  <c r="F36" i="31"/>
  <c r="G36" i="31"/>
  <c r="H36" i="31"/>
  <c r="I36" i="31"/>
  <c r="J36" i="31"/>
  <c r="K36" i="31"/>
  <c r="L36" i="31"/>
  <c r="M36" i="31"/>
  <c r="N36" i="31"/>
  <c r="O36" i="31"/>
  <c r="B37" i="31"/>
  <c r="C37" i="31"/>
  <c r="D37" i="31"/>
  <c r="E37" i="31"/>
  <c r="F37" i="31"/>
  <c r="G37" i="31"/>
  <c r="H37" i="31"/>
  <c r="I37" i="31"/>
  <c r="J37" i="31"/>
  <c r="K37" i="31"/>
  <c r="L37" i="31"/>
  <c r="M37" i="31"/>
  <c r="N37" i="31"/>
  <c r="O37" i="31"/>
  <c r="B38" i="31"/>
  <c r="C38" i="31"/>
  <c r="D38" i="31"/>
  <c r="E38" i="31"/>
  <c r="F38" i="31"/>
  <c r="G38" i="31"/>
  <c r="H38" i="31"/>
  <c r="I38" i="31"/>
  <c r="J38" i="31"/>
  <c r="K38" i="31"/>
  <c r="L38" i="31"/>
  <c r="M38" i="31"/>
  <c r="N38" i="31"/>
  <c r="O38" i="31"/>
  <c r="B39" i="31"/>
  <c r="C39" i="31"/>
  <c r="D39" i="31"/>
  <c r="E39" i="31"/>
  <c r="F39" i="31"/>
  <c r="G39" i="31"/>
  <c r="H39" i="31"/>
  <c r="I39" i="31"/>
  <c r="J39" i="31"/>
  <c r="K39" i="31"/>
  <c r="L39" i="31"/>
  <c r="M39" i="31"/>
  <c r="N39" i="31"/>
  <c r="O39" i="31"/>
  <c r="B40" i="31"/>
  <c r="C40" i="31"/>
  <c r="D40" i="31"/>
  <c r="E40" i="31"/>
  <c r="F40" i="31"/>
  <c r="G40" i="31"/>
  <c r="H40" i="31"/>
  <c r="I40" i="31"/>
  <c r="J40" i="31"/>
  <c r="K40" i="31"/>
  <c r="L40" i="31"/>
  <c r="M40" i="31"/>
  <c r="N40" i="31"/>
  <c r="O40" i="31"/>
  <c r="O40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P51" i="31" l="1"/>
  <c r="P53" i="31"/>
  <c r="P55" i="31"/>
  <c r="P54" i="31"/>
  <c r="P52" i="31"/>
  <c r="P40" i="31"/>
  <c r="P38" i="31"/>
  <c r="P39" i="31"/>
  <c r="P37" i="31"/>
  <c r="P33" i="31"/>
  <c r="P36" i="31"/>
  <c r="P34" i="31"/>
  <c r="P35" i="31"/>
  <c r="P34" i="24"/>
  <c r="P36" i="24"/>
  <c r="P38" i="24"/>
  <c r="P40" i="24"/>
  <c r="P33" i="24"/>
  <c r="P37" i="24"/>
  <c r="P39" i="24"/>
  <c r="P35" i="24"/>
  <c r="B2" i="34"/>
  <c r="B2" i="33"/>
  <c r="B2" i="7"/>
  <c r="P52" i="24"/>
  <c r="P58" i="31" l="1"/>
  <c r="P57" i="31"/>
  <c r="P56" i="31"/>
  <c r="P58" i="24"/>
  <c r="P57" i="24"/>
  <c r="P56" i="24"/>
  <c r="P53" i="24"/>
  <c r="P54" i="24"/>
  <c r="P51" i="24"/>
  <c r="P55" i="24"/>
  <c r="P58" i="32"/>
  <c r="P40" i="32"/>
  <c r="P39" i="32"/>
  <c r="P57" i="32"/>
  <c r="P56" i="32"/>
  <c r="P38" i="32"/>
  <c r="P37" i="32"/>
  <c r="P55" i="32"/>
  <c r="P36" i="32"/>
  <c r="P54" i="32"/>
  <c r="P53" i="32"/>
  <c r="P35" i="32"/>
  <c r="P34" i="32"/>
  <c r="P52" i="32"/>
  <c r="P33" i="32"/>
  <c r="P51" i="32"/>
  <c r="P22" i="32" l="1"/>
  <c r="P21" i="32"/>
  <c r="P20" i="32"/>
  <c r="P19" i="32"/>
  <c r="P18" i="32"/>
  <c r="P17" i="32"/>
  <c r="P16" i="32"/>
  <c r="P15" i="32"/>
  <c r="P13" i="32"/>
  <c r="P12" i="32"/>
  <c r="P11" i="32"/>
  <c r="P10" i="32"/>
  <c r="P9" i="32"/>
  <c r="P8" i="32"/>
  <c r="P7" i="32"/>
  <c r="P6" i="32"/>
  <c r="P22" i="31"/>
  <c r="P21" i="31"/>
  <c r="P20" i="31"/>
  <c r="P19" i="31"/>
  <c r="P18" i="31"/>
  <c r="P17" i="31"/>
  <c r="P16" i="31"/>
  <c r="P15" i="31"/>
  <c r="P13" i="31"/>
  <c r="P12" i="31"/>
  <c r="P11" i="31"/>
  <c r="P10" i="31"/>
  <c r="P9" i="31"/>
  <c r="P8" i="31"/>
  <c r="P7" i="31"/>
  <c r="P6" i="31"/>
  <c r="P22" i="24" l="1"/>
  <c r="P21" i="24"/>
  <c r="P20" i="24"/>
  <c r="P19" i="24"/>
  <c r="P18" i="24"/>
  <c r="P17" i="24"/>
  <c r="P16" i="24"/>
  <c r="P15" i="24"/>
  <c r="P6" i="24"/>
  <c r="P8" i="24"/>
  <c r="P7" i="24"/>
  <c r="P12" i="24"/>
  <c r="P10" i="24"/>
  <c r="P9" i="24" l="1"/>
  <c r="P11" i="24"/>
  <c r="P13" i="24"/>
</calcChain>
</file>

<file path=xl/sharedStrings.xml><?xml version="1.0" encoding="utf-8"?>
<sst xmlns="http://schemas.openxmlformats.org/spreadsheetml/2006/main" count="304" uniqueCount="42">
  <si>
    <t>Hl. m. Praha</t>
  </si>
  <si>
    <t>Středočeský</t>
  </si>
  <si>
    <t>Jihočeský</t>
  </si>
  <si>
    <t>Plzeňský</t>
  </si>
  <si>
    <t xml:space="preserve">Karlovarský </t>
  </si>
  <si>
    <t xml:space="preserve">Ústecký  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</si>
  <si>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</si>
  <si>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</si>
  <si>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</si>
  <si>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</si>
  <si>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</si>
  <si>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</si>
  <si>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</si>
  <si>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</si>
  <si>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Porovnání krajských normativů mzdových prostředků a ostatních neinvestičních výdajů</t>
  </si>
  <si>
    <t>stanovených jednotlivými krajskými úřady pro krajské a obecní školství</t>
  </si>
  <si>
    <r>
      <t>N</t>
    </r>
    <r>
      <rPr>
        <b/>
        <sz val="9"/>
        <color indexed="8"/>
        <rFont val="Calibri"/>
        <family val="2"/>
        <charset val="238"/>
      </rPr>
      <t>p</t>
    </r>
  </si>
  <si>
    <r>
      <t>P</t>
    </r>
    <r>
      <rPr>
        <b/>
        <sz val="9"/>
        <color indexed="8"/>
        <rFont val="Calibri"/>
        <family val="2"/>
        <charset val="238"/>
      </rPr>
      <t>p v Kč</t>
    </r>
  </si>
  <si>
    <r>
      <t>N</t>
    </r>
    <r>
      <rPr>
        <b/>
        <sz val="9"/>
        <color indexed="8"/>
        <rFont val="Calibri"/>
        <family val="2"/>
        <charset val="238"/>
      </rPr>
      <t>o</t>
    </r>
  </si>
  <si>
    <r>
      <t>P</t>
    </r>
    <r>
      <rPr>
        <b/>
        <sz val="9"/>
        <color indexed="8"/>
        <rFont val="Calibri"/>
        <family val="2"/>
        <charset val="238"/>
      </rPr>
      <t>o v Kč</t>
    </r>
  </si>
  <si>
    <t>Průměr</t>
  </si>
  <si>
    <t>2018</t>
  </si>
  <si>
    <t>2019</t>
  </si>
  <si>
    <t>Meziroční změny 2019 oproti 2018 - absolutně</t>
  </si>
  <si>
    <t>Meziroční změny 2019 oproti 2018 - v %</t>
  </si>
  <si>
    <t>DOMOVY MLÁDEŽE</t>
  </si>
  <si>
    <t>v letech 2018 - 2020</t>
  </si>
  <si>
    <t>pro 50 ubytovaných</t>
  </si>
  <si>
    <t>pro 100 ubytovaných</t>
  </si>
  <si>
    <t>pro 150 ubytovaných</t>
  </si>
  <si>
    <t>2020</t>
  </si>
  <si>
    <t>Meziroční změny 2020 oproti 2019 - v %</t>
  </si>
  <si>
    <t>Meziroční změny 2020 oproti 2019 - absolutně</t>
  </si>
  <si>
    <t>MP v Kč/ubyt.</t>
  </si>
  <si>
    <t>MPP v Kč/ubyt.</t>
  </si>
  <si>
    <t>MPN v Kč/ubyt.</t>
  </si>
  <si>
    <t>ONIV v Kč/ubyt.</t>
  </si>
  <si>
    <t>pro 200 ubytovaných</t>
  </si>
  <si>
    <t>Č.j.: MSMT-18873/2020-1</t>
  </si>
  <si>
    <t>Příloha č. 9</t>
  </si>
  <si>
    <t>Ubytovaní žáci základních a středních škol a konzervatoří</t>
  </si>
  <si>
    <t>Krajské normativy MP, MPP a MPN - domovy mládeže ZŠ, SŠ, konzervatoře v letech 2018 - 2020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</si>
</sst>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0.00_ ;[Red]\-0.00\ "/>
    <numFmt numFmtId="166" formatCode="0_ ;[Red]\-0\ "/>
  </numFmts>
  <fonts count="14" x14ac:knownFonts="1">
    <font>
      <sz val="11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86">
    <xf numFmtId="0" fontId="0" fillId="0" borderId="0" xfId="0"/>
    <xf numFmtId="0" fontId="0" fillId="0" borderId="0" xfId="0" applyFont="1"/>
    <xf numFmtId="3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/>
    <xf numFmtId="2" fontId="2" fillId="0" borderId="0" xfId="0" applyNumberFormat="1" applyFont="1" applyBorder="1" applyAlignment="1">
      <alignment horizontal="center"/>
    </xf>
    <xf numFmtId="2" fontId="0" fillId="0" borderId="0" xfId="0" applyNumberFormat="1" applyFont="1"/>
    <xf numFmtId="0" fontId="7" fillId="0" borderId="0" xfId="0" applyFont="1" applyAlignment="1">
      <alignment horizontal="center" vertical="center"/>
    </xf>
    <xf numFmtId="0" fontId="0" fillId="0" borderId="0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3" fontId="12" fillId="0" borderId="4" xfId="0" applyNumberFormat="1" applyFont="1" applyFill="1" applyBorder="1" applyAlignment="1">
      <alignment vertical="center"/>
    </xf>
    <xf numFmtId="3" fontId="0" fillId="0" borderId="5" xfId="0" applyNumberFormat="1" applyFont="1" applyBorder="1"/>
    <xf numFmtId="3" fontId="0" fillId="0" borderId="6" xfId="0" applyNumberFormat="1" applyFont="1" applyBorder="1"/>
    <xf numFmtId="3" fontId="0" fillId="2" borderId="7" xfId="0" applyNumberFormat="1" applyFont="1" applyFill="1" applyBorder="1"/>
    <xf numFmtId="3" fontId="12" fillId="0" borderId="8" xfId="0" applyNumberFormat="1" applyFont="1" applyFill="1" applyBorder="1" applyAlignment="1">
      <alignment vertical="center"/>
    </xf>
    <xf numFmtId="3" fontId="0" fillId="0" borderId="1" xfId="0" applyNumberFormat="1" applyFont="1" applyBorder="1"/>
    <xf numFmtId="3" fontId="0" fillId="0" borderId="9" xfId="0" applyNumberFormat="1" applyFont="1" applyBorder="1"/>
    <xf numFmtId="3" fontId="0" fillId="2" borderId="10" xfId="0" applyNumberFormat="1" applyFont="1" applyFill="1" applyBorder="1"/>
    <xf numFmtId="4" fontId="12" fillId="0" borderId="8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/>
    <xf numFmtId="4" fontId="4" fillId="0" borderId="9" xfId="0" applyNumberFormat="1" applyFont="1" applyBorder="1" applyAlignment="1">
      <alignment wrapText="1"/>
    </xf>
    <xf numFmtId="4" fontId="4" fillId="2" borderId="10" xfId="0" applyNumberFormat="1" applyFont="1" applyFill="1" applyBorder="1" applyAlignment="1"/>
    <xf numFmtId="3" fontId="4" fillId="0" borderId="9" xfId="0" applyNumberFormat="1" applyFont="1" applyBorder="1" applyAlignment="1">
      <alignment wrapText="1"/>
    </xf>
    <xf numFmtId="3" fontId="4" fillId="2" borderId="10" xfId="0" applyNumberFormat="1" applyFont="1" applyFill="1" applyBorder="1" applyAlignment="1"/>
    <xf numFmtId="3" fontId="12" fillId="0" borderId="11" xfId="0" applyNumberFormat="1" applyFont="1" applyFill="1" applyBorder="1" applyAlignment="1">
      <alignment vertical="center"/>
    </xf>
    <xf numFmtId="3" fontId="4" fillId="0" borderId="12" xfId="0" applyNumberFormat="1" applyFont="1" applyBorder="1" applyAlignment="1">
      <alignment wrapText="1"/>
    </xf>
    <xf numFmtId="3" fontId="4" fillId="0" borderId="12" xfId="0" applyNumberFormat="1" applyFont="1" applyBorder="1" applyAlignment="1"/>
    <xf numFmtId="3" fontId="4" fillId="0" borderId="13" xfId="0" applyNumberFormat="1" applyFont="1" applyBorder="1" applyAlignment="1">
      <alignment wrapText="1"/>
    </xf>
    <xf numFmtId="3" fontId="4" fillId="2" borderId="14" xfId="0" applyNumberFormat="1" applyFont="1" applyFill="1" applyBorder="1" applyAlignment="1"/>
    <xf numFmtId="3" fontId="0" fillId="0" borderId="3" xfId="0" applyNumberFormat="1" applyFont="1" applyBorder="1"/>
    <xf numFmtId="3" fontId="0" fillId="0" borderId="15" xfId="0" applyNumberFormat="1" applyFont="1" applyBorder="1"/>
    <xf numFmtId="3" fontId="0" fillId="2" borderId="16" xfId="0" applyNumberFormat="1" applyFont="1" applyFill="1" applyBorder="1"/>
    <xf numFmtId="0" fontId="3" fillId="0" borderId="17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textRotation="90" wrapText="1"/>
    </xf>
    <xf numFmtId="2" fontId="6" fillId="0" borderId="21" xfId="0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/>
    <xf numFmtId="164" fontId="0" fillId="0" borderId="5" xfId="0" applyNumberFormat="1" applyFont="1" applyBorder="1"/>
    <xf numFmtId="164" fontId="0" fillId="0" borderId="6" xfId="0" applyNumberFormat="1" applyFont="1" applyBorder="1"/>
    <xf numFmtId="164" fontId="0" fillId="0" borderId="3" xfId="0" applyNumberFormat="1" applyFont="1" applyBorder="1"/>
    <xf numFmtId="164" fontId="0" fillId="0" borderId="15" xfId="0" applyNumberFormat="1" applyFont="1" applyBorder="1"/>
    <xf numFmtId="164" fontId="0" fillId="0" borderId="1" xfId="0" applyNumberFormat="1" applyFont="1" applyBorder="1"/>
    <xf numFmtId="164" fontId="0" fillId="0" borderId="9" xfId="0" applyNumberFormat="1" applyFont="1" applyBorder="1"/>
    <xf numFmtId="165" fontId="4" fillId="2" borderId="24" xfId="0" applyNumberFormat="1" applyFont="1" applyFill="1" applyBorder="1" applyAlignment="1">
      <alignment horizontal="right"/>
    </xf>
    <xf numFmtId="165" fontId="0" fillId="0" borderId="1" xfId="0" applyNumberFormat="1" applyFont="1" applyFill="1" applyBorder="1" applyAlignment="1">
      <alignment horizontal="right"/>
    </xf>
    <xf numFmtId="165" fontId="0" fillId="0" borderId="9" xfId="0" applyNumberFormat="1" applyFont="1" applyFill="1" applyBorder="1" applyAlignment="1">
      <alignment horizontal="right"/>
    </xf>
    <xf numFmtId="165" fontId="0" fillId="2" borderId="22" xfId="0" applyNumberFormat="1" applyFont="1" applyFill="1" applyBorder="1" applyAlignment="1">
      <alignment horizontal="right"/>
    </xf>
    <xf numFmtId="165" fontId="0" fillId="2" borderId="23" xfId="0" applyNumberFormat="1" applyFont="1" applyFill="1" applyBorder="1" applyAlignment="1">
      <alignment horizontal="right"/>
    </xf>
    <xf numFmtId="165" fontId="0" fillId="2" borderId="24" xfId="0" applyNumberFormat="1" applyFont="1" applyFill="1" applyBorder="1" applyAlignment="1">
      <alignment horizontal="right"/>
    </xf>
    <xf numFmtId="165" fontId="4" fillId="2" borderId="25" xfId="0" applyNumberFormat="1" applyFont="1" applyFill="1" applyBorder="1" applyAlignment="1">
      <alignment horizontal="right"/>
    </xf>
    <xf numFmtId="165" fontId="0" fillId="0" borderId="5" xfId="0" applyNumberFormat="1" applyFont="1" applyFill="1" applyBorder="1" applyAlignment="1">
      <alignment horizontal="right"/>
    </xf>
    <xf numFmtId="165" fontId="0" fillId="0" borderId="6" xfId="0" applyNumberFormat="1" applyFont="1" applyFill="1" applyBorder="1" applyAlignment="1">
      <alignment horizontal="right"/>
    </xf>
    <xf numFmtId="165" fontId="0" fillId="0" borderId="12" xfId="0" applyNumberFormat="1" applyFont="1" applyFill="1" applyBorder="1" applyAlignment="1">
      <alignment horizontal="right"/>
    </xf>
    <xf numFmtId="165" fontId="0" fillId="0" borderId="13" xfId="0" applyNumberFormat="1" applyFont="1" applyFill="1" applyBorder="1" applyAlignment="1">
      <alignment horizontal="right"/>
    </xf>
    <xf numFmtId="166" fontId="0" fillId="2" borderId="22" xfId="0" applyNumberFormat="1" applyFont="1" applyFill="1" applyBorder="1" applyAlignment="1">
      <alignment horizontal="right"/>
    </xf>
    <xf numFmtId="166" fontId="0" fillId="2" borderId="23" xfId="0" applyNumberFormat="1" applyFont="1" applyFill="1" applyBorder="1" applyAlignment="1">
      <alignment horizontal="right"/>
    </xf>
    <xf numFmtId="166" fontId="0" fillId="2" borderId="24" xfId="0" applyNumberFormat="1" applyFont="1" applyFill="1" applyBorder="1" applyAlignment="1">
      <alignment horizontal="right"/>
    </xf>
    <xf numFmtId="166" fontId="4" fillId="2" borderId="24" xfId="0" applyNumberFormat="1" applyFont="1" applyFill="1" applyBorder="1" applyAlignment="1">
      <alignment horizontal="right"/>
    </xf>
    <xf numFmtId="166" fontId="4" fillId="2" borderId="25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Font="1"/>
    <xf numFmtId="3" fontId="0" fillId="2" borderId="23" xfId="0" applyNumberFormat="1" applyFont="1" applyFill="1" applyBorder="1"/>
    <xf numFmtId="3" fontId="0" fillId="2" borderId="24" xfId="0" applyNumberFormat="1" applyFont="1" applyFill="1" applyBorder="1"/>
    <xf numFmtId="4" fontId="4" fillId="2" borderId="24" xfId="0" applyNumberFormat="1" applyFont="1" applyFill="1" applyBorder="1" applyAlignment="1"/>
    <xf numFmtId="3" fontId="4" fillId="2" borderId="24" xfId="0" applyNumberFormat="1" applyFont="1" applyFill="1" applyBorder="1" applyAlignment="1"/>
    <xf numFmtId="3" fontId="4" fillId="2" borderId="25" xfId="0" applyNumberFormat="1" applyFont="1" applyFill="1" applyBorder="1" applyAlignment="1"/>
    <xf numFmtId="3" fontId="0" fillId="2" borderId="22" xfId="0" applyNumberFormat="1" applyFont="1" applyFill="1" applyBorder="1"/>
    <xf numFmtId="164" fontId="0" fillId="0" borderId="12" xfId="0" applyNumberFormat="1" applyFont="1" applyBorder="1"/>
    <xf numFmtId="164" fontId="0" fillId="0" borderId="13" xfId="0" applyNumberFormat="1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27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/>
    </xf>
    <xf numFmtId="0" fontId="0" fillId="0" borderId="0" xfId="0" applyAlignment="1"/>
  </cellXfs>
  <cellStyles count="3">
    <cellStyle name="Normální" xfId="0" builtinId="0"/>
    <cellStyle name="normální 2" xfId="1"/>
    <cellStyle name="Normální 2 2" xfId="2"/>
  </cellStyles>
  <dxfs count="0"/>
  <tableStyles count="0" defaultTableStyle="TableStyleMedium9" defaultPivotStyle="PivotStyleLight16"/>
  <colors>
    <mruColors>
      <color rgb="FF800000"/>
      <color rgb="FFFFFF00"/>
      <color rgb="FFFF99FF"/>
      <color rgb="FFFFCCFF"/>
      <color rgb="FFFFFFCC"/>
      <color rgb="FFFF0000"/>
      <color rgb="FF3399FF"/>
      <color rgb="FFFF9966"/>
      <color rgb="FFFF0066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1'!$A$5:$P$5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1'!$B$6:$O$6</c:f>
              <c:numCache>
                <c:formatCode>#,##0</c:formatCode>
                <c:ptCount val="14"/>
                <c:pt idx="0">
                  <c:v>34165.262508135929</c:v>
                </c:pt>
                <c:pt idx="1">
                  <c:v>35223.353870931191</c:v>
                </c:pt>
                <c:pt idx="2">
                  <c:v>33169.415509105937</c:v>
                </c:pt>
                <c:pt idx="3">
                  <c:v>30732.188994307398</c:v>
                </c:pt>
                <c:pt idx="4">
                  <c:v>33547.126436781604</c:v>
                </c:pt>
                <c:pt idx="5">
                  <c:v>25512.944830105953</c:v>
                </c:pt>
                <c:pt idx="6">
                  <c:v>31870.780418456627</c:v>
                </c:pt>
                <c:pt idx="7">
                  <c:v>30514.092944446958</c:v>
                </c:pt>
                <c:pt idx="8">
                  <c:v>27626.684007825945</c:v>
                </c:pt>
                <c:pt idx="9">
                  <c:v>30704.956580312766</c:v>
                </c:pt>
                <c:pt idx="10">
                  <c:v>35353.146990417161</c:v>
                </c:pt>
                <c:pt idx="11">
                  <c:v>33562.161553453079</c:v>
                </c:pt>
                <c:pt idx="12">
                  <c:v>29847.318965790411</c:v>
                </c:pt>
                <c:pt idx="13">
                  <c:v>29316.400738380733</c:v>
                </c:pt>
              </c:numCache>
            </c:numRef>
          </c:val>
        </c:ser>
        <c:ser>
          <c:idx val="1"/>
          <c:order val="1"/>
          <c:tx>
            <c:strRef>
              <c:f>'Tabulka č. 1'!$A$14:$P$14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1'!$B$15:$O$15</c:f>
              <c:numCache>
                <c:formatCode>#,##0</c:formatCode>
                <c:ptCount val="14"/>
                <c:pt idx="0">
                  <c:v>41441.212976652969</c:v>
                </c:pt>
                <c:pt idx="1">
                  <c:v>41546.322123893806</c:v>
                </c:pt>
                <c:pt idx="2">
                  <c:v>43122.394416274066</c:v>
                </c:pt>
                <c:pt idx="3">
                  <c:v>34593.958254269448</c:v>
                </c:pt>
                <c:pt idx="4">
                  <c:v>37673.563218390802</c:v>
                </c:pt>
                <c:pt idx="5">
                  <c:v>29044.472049689441</c:v>
                </c:pt>
                <c:pt idx="6">
                  <c:v>31870.780418456627</c:v>
                </c:pt>
                <c:pt idx="7">
                  <c:v>38125.924593390548</c:v>
                </c:pt>
                <c:pt idx="8">
                  <c:v>31979.015702344979</c:v>
                </c:pt>
                <c:pt idx="9">
                  <c:v>35225.661053359792</c:v>
                </c:pt>
                <c:pt idx="10">
                  <c:v>39494.945661549078</c:v>
                </c:pt>
                <c:pt idx="11">
                  <c:v>38341.709546703671</c:v>
                </c:pt>
                <c:pt idx="12">
                  <c:v>34257.022630948923</c:v>
                </c:pt>
                <c:pt idx="13">
                  <c:v>33608.170548929207</c:v>
                </c:pt>
              </c:numCache>
            </c:numRef>
          </c:val>
        </c:ser>
        <c:ser>
          <c:idx val="2"/>
          <c:order val="2"/>
          <c:tx>
            <c:strRef>
              <c:f>'Tabulka č. 1'!$A$23:$P$23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1'!$B$24:$O$24</c:f>
              <c:numCache>
                <c:formatCode>#,##0</c:formatCode>
                <c:ptCount val="14"/>
                <c:pt idx="0">
                  <c:v>44719.354314193391</c:v>
                </c:pt>
                <c:pt idx="1">
                  <c:v>46915.92</c:v>
                </c:pt>
                <c:pt idx="2">
                  <c:v>40991.320393051436</c:v>
                </c:pt>
                <c:pt idx="3">
                  <c:v>35934.628083491465</c:v>
                </c:pt>
                <c:pt idx="4">
                  <c:v>44180</c:v>
                </c:pt>
                <c:pt idx="5">
                  <c:v>32146.470260162067</c:v>
                </c:pt>
                <c:pt idx="6">
                  <c:v>38661.406245882674</c:v>
                </c:pt>
                <c:pt idx="7">
                  <c:v>41570.374317528302</c:v>
                </c:pt>
                <c:pt idx="8">
                  <c:v>40356.76222621843</c:v>
                </c:pt>
                <c:pt idx="9">
                  <c:v>35005.300906501834</c:v>
                </c:pt>
                <c:pt idx="10">
                  <c:v>43956.006250612889</c:v>
                </c:pt>
                <c:pt idx="11">
                  <c:v>38020.683285302592</c:v>
                </c:pt>
                <c:pt idx="12">
                  <c:v>37934.812199406551</c:v>
                </c:pt>
                <c:pt idx="13">
                  <c:v>34428.105115600971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867896"/>
        <c:axId val="221868288"/>
      </c:barChart>
      <c:catAx>
        <c:axId val="221867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741991286190973"/>
              <c:y val="0.9305107551211271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1868288"/>
        <c:crosses val="autoZero"/>
        <c:auto val="1"/>
        <c:lblAlgn val="ctr"/>
        <c:lblOffset val="100"/>
        <c:noMultiLvlLbl val="0"/>
      </c:catAx>
      <c:valAx>
        <c:axId val="221868288"/>
        <c:scaling>
          <c:orientation val="minMax"/>
          <c:max val="47000"/>
          <c:min val="2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 v Kč/ubytovaného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1867896"/>
        <c:crosses val="autoZero"/>
        <c:crossBetween val="between"/>
        <c:majorUnit val="2000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3'!$A$5:$P$5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3'!$B$6:$O$6</c:f>
              <c:numCache>
                <c:formatCode>#,##0</c:formatCode>
                <c:ptCount val="14"/>
                <c:pt idx="0">
                  <c:v>25873.865714920103</c:v>
                </c:pt>
                <c:pt idx="1">
                  <c:v>27053.524565151056</c:v>
                </c:pt>
                <c:pt idx="2">
                  <c:v>21745.744195909017</c:v>
                </c:pt>
                <c:pt idx="3">
                  <c:v>24969.059136212625</c:v>
                </c:pt>
                <c:pt idx="4">
                  <c:v>33547.126436781604</c:v>
                </c:pt>
                <c:pt idx="5">
                  <c:v>24398.740330548051</c:v>
                </c:pt>
                <c:pt idx="6">
                  <c:v>24273.023310599216</c:v>
                </c:pt>
                <c:pt idx="7">
                  <c:v>23560.042064272453</c:v>
                </c:pt>
                <c:pt idx="8">
                  <c:v>20660.565527454237</c:v>
                </c:pt>
                <c:pt idx="9">
                  <c:v>22473.874159081915</c:v>
                </c:pt>
                <c:pt idx="10">
                  <c:v>25142.807816772063</c:v>
                </c:pt>
                <c:pt idx="11">
                  <c:v>24698.933410579764</c:v>
                </c:pt>
                <c:pt idx="12">
                  <c:v>21477.305341743595</c:v>
                </c:pt>
                <c:pt idx="13">
                  <c:v>27013.56715219147</c:v>
                </c:pt>
              </c:numCache>
            </c:numRef>
          </c:val>
        </c:ser>
        <c:ser>
          <c:idx val="1"/>
          <c:order val="1"/>
          <c:tx>
            <c:strRef>
              <c:f>'Tabulka č. 3'!$A$14:$P$14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3'!$B$15:$O$15</c:f>
              <c:numCache>
                <c:formatCode>#,##0</c:formatCode>
                <c:ptCount val="14"/>
                <c:pt idx="0">
                  <c:v>30171.109218789235</c:v>
                </c:pt>
                <c:pt idx="1">
                  <c:v>31839.591089411049</c:v>
                </c:pt>
                <c:pt idx="2">
                  <c:v>27440.206103377037</c:v>
                </c:pt>
                <c:pt idx="3">
                  <c:v>28056.789748457522</c:v>
                </c:pt>
                <c:pt idx="4">
                  <c:v>37673.563218390802</c:v>
                </c:pt>
                <c:pt idx="5">
                  <c:v>27763.13899289371</c:v>
                </c:pt>
                <c:pt idx="6">
                  <c:v>24273.023310599216</c:v>
                </c:pt>
                <c:pt idx="7">
                  <c:v>29239.003250270856</c:v>
                </c:pt>
                <c:pt idx="8">
                  <c:v>23793.196398252887</c:v>
                </c:pt>
                <c:pt idx="9">
                  <c:v>25718.784329244161</c:v>
                </c:pt>
                <c:pt idx="10">
                  <c:v>27964.976632582053</c:v>
                </c:pt>
                <c:pt idx="11">
                  <c:v>28148.966730849363</c:v>
                </c:pt>
                <c:pt idx="12">
                  <c:v>24635.270676993157</c:v>
                </c:pt>
                <c:pt idx="13">
                  <c:v>30937.071639327569</c:v>
                </c:pt>
              </c:numCache>
            </c:numRef>
          </c:val>
        </c:ser>
        <c:ser>
          <c:idx val="2"/>
          <c:order val="2"/>
          <c:tx>
            <c:strRef>
              <c:f>'Tabulka č. 3'!$A$23:$P$23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3'!$B$24:$O$24</c:f>
              <c:numCache>
                <c:formatCode>#,##0</c:formatCode>
                <c:ptCount val="14"/>
                <c:pt idx="0">
                  <c:v>32323.498004623405</c:v>
                </c:pt>
                <c:pt idx="1">
                  <c:v>36093.475862068968</c:v>
                </c:pt>
                <c:pt idx="2">
                  <c:v>26630.390079490207</c:v>
                </c:pt>
                <c:pt idx="3">
                  <c:v>28857.81158044613</c:v>
                </c:pt>
                <c:pt idx="4">
                  <c:v>44180</c:v>
                </c:pt>
                <c:pt idx="5">
                  <c:v>27967.948246997061</c:v>
                </c:pt>
                <c:pt idx="6">
                  <c:v>28834.429323228596</c:v>
                </c:pt>
                <c:pt idx="7">
                  <c:v>31572.74331549343</c:v>
                </c:pt>
                <c:pt idx="8">
                  <c:v>28960.093216709371</c:v>
                </c:pt>
                <c:pt idx="9">
                  <c:v>25349.389790265137</c:v>
                </c:pt>
                <c:pt idx="10">
                  <c:v>31270.258579722511</c:v>
                </c:pt>
                <c:pt idx="11">
                  <c:v>27890.798771498768</c:v>
                </c:pt>
                <c:pt idx="12">
                  <c:v>27302.017477039855</c:v>
                </c:pt>
                <c:pt idx="13">
                  <c:v>32323.779062615329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662448"/>
        <c:axId val="225665976"/>
      </c:barChart>
      <c:catAx>
        <c:axId val="22566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46543406792682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5665976"/>
        <c:crosses val="autoZero"/>
        <c:auto val="1"/>
        <c:lblAlgn val="ctr"/>
        <c:lblOffset val="100"/>
        <c:noMultiLvlLbl val="0"/>
      </c:catAx>
      <c:valAx>
        <c:axId val="225665976"/>
        <c:scaling>
          <c:orientation val="minMax"/>
          <c:max val="46000"/>
          <c:min val="1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 v Kč/ubytovaného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5662448"/>
        <c:crosses val="autoZero"/>
        <c:crossBetween val="between"/>
        <c:majorUnit val="2000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3'!$A$5:$P$5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3'!$B$7:$O$7</c:f>
              <c:numCache>
                <c:formatCode>#,##0</c:formatCode>
                <c:ptCount val="14"/>
                <c:pt idx="0">
                  <c:v>16345.865714920103</c:v>
                </c:pt>
                <c:pt idx="1">
                  <c:v>20869.622331691298</c:v>
                </c:pt>
                <c:pt idx="2">
                  <c:v>16653.426643592022</c:v>
                </c:pt>
                <c:pt idx="3">
                  <c:v>17322.259136212626</c:v>
                </c:pt>
                <c:pt idx="4">
                  <c:v>18733.333333333332</c:v>
                </c:pt>
                <c:pt idx="5">
                  <c:v>18493.497363796134</c:v>
                </c:pt>
                <c:pt idx="6">
                  <c:v>18349.962044570311</c:v>
                </c:pt>
                <c:pt idx="7">
                  <c:v>16325.462304409673</c:v>
                </c:pt>
                <c:pt idx="8">
                  <c:v>14938.884855185328</c:v>
                </c:pt>
                <c:pt idx="9">
                  <c:v>16513.573407202217</c:v>
                </c:pt>
                <c:pt idx="10">
                  <c:v>18094.989979959919</c:v>
                </c:pt>
                <c:pt idx="11">
                  <c:v>19033.896457765666</c:v>
                </c:pt>
                <c:pt idx="12">
                  <c:v>15863.663723246485</c:v>
                </c:pt>
                <c:pt idx="13">
                  <c:v>19032.919589854289</c:v>
                </c:pt>
              </c:numCache>
            </c:numRef>
          </c:val>
        </c:ser>
        <c:ser>
          <c:idx val="1"/>
          <c:order val="1"/>
          <c:tx>
            <c:strRef>
              <c:f>'Tabulka č. 3'!$A$14:$P$14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3'!$B$16:$O$16</c:f>
              <c:numCache>
                <c:formatCode>#,##0</c:formatCode>
                <c:ptCount val="14"/>
                <c:pt idx="0">
                  <c:v>20168.823504503522</c:v>
                </c:pt>
                <c:pt idx="1">
                  <c:v>24762.068965517243</c:v>
                </c:pt>
                <c:pt idx="2">
                  <c:v>20838.484031317515</c:v>
                </c:pt>
                <c:pt idx="3">
                  <c:v>19648.789748457522</c:v>
                </c:pt>
                <c:pt idx="4">
                  <c:v>21866.666666666668</c:v>
                </c:pt>
                <c:pt idx="5">
                  <c:v>21267.486818980666</c:v>
                </c:pt>
                <c:pt idx="6">
                  <c:v>18349.962044570311</c:v>
                </c:pt>
                <c:pt idx="7">
                  <c:v>20861.538461538461</c:v>
                </c:pt>
                <c:pt idx="8">
                  <c:v>17554.540936068013</c:v>
                </c:pt>
                <c:pt idx="9">
                  <c:v>19073.130193905818</c:v>
                </c:pt>
                <c:pt idx="10">
                  <c:v>20433.667334669339</c:v>
                </c:pt>
                <c:pt idx="11">
                  <c:v>21889.046321525882</c:v>
                </c:pt>
                <c:pt idx="12">
                  <c:v>18236.079925548071</c:v>
                </c:pt>
                <c:pt idx="13">
                  <c:v>22076.632487857529</c:v>
                </c:pt>
              </c:numCache>
            </c:numRef>
          </c:val>
        </c:ser>
        <c:ser>
          <c:idx val="2"/>
          <c:order val="2"/>
          <c:tx>
            <c:strRef>
              <c:f>'Tabulka č. 3'!$A$23:$P$23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3'!$B$25:$O$25</c:f>
              <c:numCache>
                <c:formatCode>#,##0</c:formatCode>
                <c:ptCount val="14"/>
                <c:pt idx="0">
                  <c:v>22183.454870187747</c:v>
                </c:pt>
                <c:pt idx="1">
                  <c:v>27608.275862068967</c:v>
                </c:pt>
                <c:pt idx="2">
                  <c:v>20935.362455180813</c:v>
                </c:pt>
                <c:pt idx="3">
                  <c:v>21270.81158044613</c:v>
                </c:pt>
                <c:pt idx="4">
                  <c:v>29600</c:v>
                </c:pt>
                <c:pt idx="5">
                  <c:v>19799.392097264441</c:v>
                </c:pt>
                <c:pt idx="6">
                  <c:v>21639.232905561184</c:v>
                </c:pt>
                <c:pt idx="7">
                  <c:v>22367.022900763361</c:v>
                </c:pt>
                <c:pt idx="8">
                  <c:v>21283.707674540696</c:v>
                </c:pt>
                <c:pt idx="9">
                  <c:v>19373.961218836565</c:v>
                </c:pt>
                <c:pt idx="10">
                  <c:v>22481.963927855712</c:v>
                </c:pt>
                <c:pt idx="11">
                  <c:v>21731.498771498769</c:v>
                </c:pt>
                <c:pt idx="12">
                  <c:v>20152.306494380897</c:v>
                </c:pt>
                <c:pt idx="13">
                  <c:v>23636.363636363636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779264"/>
        <c:axId val="225779656"/>
      </c:barChart>
      <c:catAx>
        <c:axId val="22577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4524000482344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5779656"/>
        <c:crosses val="autoZero"/>
        <c:auto val="1"/>
        <c:lblAlgn val="ctr"/>
        <c:lblOffset val="100"/>
        <c:noMultiLvlLbl val="0"/>
      </c:catAx>
      <c:valAx>
        <c:axId val="225779656"/>
        <c:scaling>
          <c:orientation val="minMax"/>
          <c:max val="30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P</a:t>
                </a:r>
                <a:r>
                  <a:rPr lang="en-US"/>
                  <a:t> v Kč/ubytovaného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5779264"/>
        <c:crosses val="autoZero"/>
        <c:crossBetween val="between"/>
        <c:majorUnit val="2000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3'!$A$5:$P$5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3'!$B$8:$O$8</c:f>
              <c:numCache>
                <c:formatCode>#,##0</c:formatCode>
                <c:ptCount val="14"/>
                <c:pt idx="0">
                  <c:v>9528</c:v>
                </c:pt>
                <c:pt idx="1">
                  <c:v>6183.9022334597557</c:v>
                </c:pt>
                <c:pt idx="2">
                  <c:v>5092.3175523169948</c:v>
                </c:pt>
                <c:pt idx="3">
                  <c:v>7646.8</c:v>
                </c:pt>
                <c:pt idx="4">
                  <c:v>14813.793103448275</c:v>
                </c:pt>
                <c:pt idx="5">
                  <c:v>5905.2429667519182</c:v>
                </c:pt>
                <c:pt idx="6">
                  <c:v>5923.0612660289025</c:v>
                </c:pt>
                <c:pt idx="7">
                  <c:v>7234.5797598627787</c:v>
                </c:pt>
                <c:pt idx="8">
                  <c:v>5721.6806722689071</c:v>
                </c:pt>
                <c:pt idx="9">
                  <c:v>5960.3007518796994</c:v>
                </c:pt>
                <c:pt idx="10">
                  <c:v>7047.8178368121444</c:v>
                </c:pt>
                <c:pt idx="11">
                  <c:v>5665.0369528140991</c:v>
                </c:pt>
                <c:pt idx="12">
                  <c:v>5613.6416184971094</c:v>
                </c:pt>
                <c:pt idx="13">
                  <c:v>7980.6475623371789</c:v>
                </c:pt>
              </c:numCache>
            </c:numRef>
          </c:val>
        </c:ser>
        <c:ser>
          <c:idx val="1"/>
          <c:order val="1"/>
          <c:tx>
            <c:strRef>
              <c:f>'Tabulka č. 3'!$A$14:$P$14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3'!$B$17:$O$17</c:f>
              <c:numCache>
                <c:formatCode>#,##0</c:formatCode>
                <c:ptCount val="14"/>
                <c:pt idx="0">
                  <c:v>10002.285714285714</c:v>
                </c:pt>
                <c:pt idx="1">
                  <c:v>7077.5221238938057</c:v>
                </c:pt>
                <c:pt idx="2">
                  <c:v>6601.7220720595196</c:v>
                </c:pt>
                <c:pt idx="3">
                  <c:v>8408</c:v>
                </c:pt>
                <c:pt idx="4">
                  <c:v>15806.896551724138</c:v>
                </c:pt>
                <c:pt idx="5">
                  <c:v>6495.652173913043</c:v>
                </c:pt>
                <c:pt idx="6">
                  <c:v>5923.0612660289025</c:v>
                </c:pt>
                <c:pt idx="7">
                  <c:v>8377.4647887323936</c:v>
                </c:pt>
                <c:pt idx="8">
                  <c:v>6238.6554621848736</c:v>
                </c:pt>
                <c:pt idx="9">
                  <c:v>6645.6541353383454</c:v>
                </c:pt>
                <c:pt idx="10">
                  <c:v>7531.3092979127132</c:v>
                </c:pt>
                <c:pt idx="11">
                  <c:v>6259.9204093234794</c:v>
                </c:pt>
                <c:pt idx="12">
                  <c:v>6399.1907514450868</c:v>
                </c:pt>
                <c:pt idx="13">
                  <c:v>8860.4391514700401</c:v>
                </c:pt>
              </c:numCache>
            </c:numRef>
          </c:val>
        </c:ser>
        <c:ser>
          <c:idx val="2"/>
          <c:order val="2"/>
          <c:tx>
            <c:strRef>
              <c:f>'Tabulka č. 3'!$A$23:$P$23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3'!$B$26:$O$26</c:f>
              <c:numCache>
                <c:formatCode>#,##0</c:formatCode>
                <c:ptCount val="14"/>
                <c:pt idx="0">
                  <c:v>10140.043134435658</c:v>
                </c:pt>
                <c:pt idx="1">
                  <c:v>8485.2000000000007</c:v>
                </c:pt>
                <c:pt idx="2">
                  <c:v>5695.0276243093922</c:v>
                </c:pt>
                <c:pt idx="3">
                  <c:v>7587</c:v>
                </c:pt>
                <c:pt idx="4">
                  <c:v>14580</c:v>
                </c:pt>
                <c:pt idx="5">
                  <c:v>8168.5561497326198</c:v>
                </c:pt>
                <c:pt idx="6">
                  <c:v>7195.1964176674119</c:v>
                </c:pt>
                <c:pt idx="7">
                  <c:v>9205.720414730069</c:v>
                </c:pt>
                <c:pt idx="8">
                  <c:v>7676.385542168674</c:v>
                </c:pt>
                <c:pt idx="9">
                  <c:v>5975.4285714285716</c:v>
                </c:pt>
                <c:pt idx="10">
                  <c:v>8788.2946518668014</c:v>
                </c:pt>
                <c:pt idx="11">
                  <c:v>6159.3</c:v>
                </c:pt>
                <c:pt idx="12">
                  <c:v>7149.7109826589594</c:v>
                </c:pt>
                <c:pt idx="13">
                  <c:v>8687.4154262516913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780440"/>
        <c:axId val="225780832"/>
      </c:barChart>
      <c:catAx>
        <c:axId val="225780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49756128699351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5780832"/>
        <c:crosses val="autoZero"/>
        <c:auto val="1"/>
        <c:lblAlgn val="ctr"/>
        <c:lblOffset val="100"/>
        <c:noMultiLvlLbl val="0"/>
      </c:catAx>
      <c:valAx>
        <c:axId val="225780832"/>
        <c:scaling>
          <c:orientation val="minMax"/>
          <c:max val="1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Kč/ubytovaného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5780440"/>
        <c:crosses val="autoZero"/>
        <c:crossBetween val="between"/>
        <c:majorUnit val="1000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1'!$A$5:$P$5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1'!$B$7:$O$7</c:f>
              <c:numCache>
                <c:formatCode>#,##0</c:formatCode>
                <c:ptCount val="14"/>
                <c:pt idx="0">
                  <c:v>24637.262508135933</c:v>
                </c:pt>
                <c:pt idx="1">
                  <c:v>29039.451637471437</c:v>
                </c:pt>
                <c:pt idx="2">
                  <c:v>28077.097956788941</c:v>
                </c:pt>
                <c:pt idx="3">
                  <c:v>23085.388994307399</c:v>
                </c:pt>
                <c:pt idx="4">
                  <c:v>18733.333333333332</c:v>
                </c:pt>
                <c:pt idx="5">
                  <c:v>19607.701863354036</c:v>
                </c:pt>
                <c:pt idx="6">
                  <c:v>25947.719152427722</c:v>
                </c:pt>
                <c:pt idx="7">
                  <c:v>23279.513184584179</c:v>
                </c:pt>
                <c:pt idx="8">
                  <c:v>21905.003335557038</c:v>
                </c:pt>
                <c:pt idx="9">
                  <c:v>24744.655828433068</c:v>
                </c:pt>
                <c:pt idx="10">
                  <c:v>28305.329153605016</c:v>
                </c:pt>
                <c:pt idx="11">
                  <c:v>27897.124600638977</c:v>
                </c:pt>
                <c:pt idx="12">
                  <c:v>24233.677347293302</c:v>
                </c:pt>
                <c:pt idx="13">
                  <c:v>21335.753176043556</c:v>
                </c:pt>
              </c:numCache>
            </c:numRef>
          </c:val>
        </c:ser>
        <c:ser>
          <c:idx val="1"/>
          <c:order val="1"/>
          <c:tx>
            <c:strRef>
              <c:f>'Tabulka č. 1'!$A$14:$P$14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1'!$B$16:$O$16</c:f>
              <c:numCache>
                <c:formatCode>#,##0</c:formatCode>
                <c:ptCount val="14"/>
                <c:pt idx="0">
                  <c:v>31438.927262367259</c:v>
                </c:pt>
                <c:pt idx="1">
                  <c:v>34468.800000000003</c:v>
                </c:pt>
                <c:pt idx="2">
                  <c:v>36520.672344214545</c:v>
                </c:pt>
                <c:pt idx="3">
                  <c:v>26185.958254269448</c:v>
                </c:pt>
                <c:pt idx="4">
                  <c:v>21866.666666666668</c:v>
                </c:pt>
                <c:pt idx="5">
                  <c:v>22548.819875776397</c:v>
                </c:pt>
                <c:pt idx="6">
                  <c:v>25947.719152427722</c:v>
                </c:pt>
                <c:pt idx="7">
                  <c:v>29748.459804658152</c:v>
                </c:pt>
                <c:pt idx="8">
                  <c:v>25740.360240160106</c:v>
                </c:pt>
                <c:pt idx="9">
                  <c:v>28580.006918021445</c:v>
                </c:pt>
                <c:pt idx="10">
                  <c:v>31963.636363636364</c:v>
                </c:pt>
                <c:pt idx="11">
                  <c:v>32081.789137380194</c:v>
                </c:pt>
                <c:pt idx="12">
                  <c:v>27857.831879503832</c:v>
                </c:pt>
                <c:pt idx="13">
                  <c:v>24747.731397459163</c:v>
                </c:pt>
              </c:numCache>
            </c:numRef>
          </c:val>
        </c:ser>
        <c:ser>
          <c:idx val="2"/>
          <c:order val="2"/>
          <c:tx>
            <c:strRef>
              <c:f>'Tabulka č. 1'!$A$23:$P$23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1'!$B$25:$O$25</c:f>
              <c:numCache>
                <c:formatCode>#,##0</c:formatCode>
                <c:ptCount val="14"/>
                <c:pt idx="0">
                  <c:v>34579.311179757737</c:v>
                </c:pt>
                <c:pt idx="1">
                  <c:v>38430.720000000001</c:v>
                </c:pt>
                <c:pt idx="2">
                  <c:v>35296.292768742045</c:v>
                </c:pt>
                <c:pt idx="3">
                  <c:v>28347.628083491461</c:v>
                </c:pt>
                <c:pt idx="4">
                  <c:v>29600</c:v>
                </c:pt>
                <c:pt idx="5">
                  <c:v>23977.914110429447</c:v>
                </c:pt>
                <c:pt idx="6">
                  <c:v>31466.209828215262</c:v>
                </c:pt>
                <c:pt idx="7">
                  <c:v>32364.653902798233</c:v>
                </c:pt>
                <c:pt idx="8">
                  <c:v>32680.376684049759</c:v>
                </c:pt>
                <c:pt idx="9">
                  <c:v>29029.872335073265</c:v>
                </c:pt>
                <c:pt idx="10">
                  <c:v>35167.711598746086</c:v>
                </c:pt>
                <c:pt idx="11">
                  <c:v>31861.383285302592</c:v>
                </c:pt>
                <c:pt idx="12">
                  <c:v>30785.101216747593</c:v>
                </c:pt>
                <c:pt idx="13">
                  <c:v>25740.689689349281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869072"/>
        <c:axId val="221869464"/>
      </c:barChart>
      <c:catAx>
        <c:axId val="22186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35097995448516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1869464"/>
        <c:crosses val="autoZero"/>
        <c:auto val="1"/>
        <c:lblAlgn val="ctr"/>
        <c:lblOffset val="100"/>
        <c:noMultiLvlLbl val="0"/>
      </c:catAx>
      <c:valAx>
        <c:axId val="221869464"/>
        <c:scaling>
          <c:orientation val="minMax"/>
          <c:max val="40000"/>
          <c:min val="1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P</a:t>
                </a:r>
                <a:r>
                  <a:rPr lang="en-US"/>
                  <a:t> v Kč/ubytovaného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1869072"/>
        <c:crosses val="autoZero"/>
        <c:crossBetween val="between"/>
        <c:majorUnit val="2000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1'!$A$5:$P$5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1'!$B$8:$O$8</c:f>
              <c:numCache>
                <c:formatCode>#,##0</c:formatCode>
                <c:ptCount val="14"/>
                <c:pt idx="0">
                  <c:v>9528</c:v>
                </c:pt>
                <c:pt idx="1">
                  <c:v>6183.9022334597557</c:v>
                </c:pt>
                <c:pt idx="2">
                  <c:v>5092.3175523169948</c:v>
                </c:pt>
                <c:pt idx="3">
                  <c:v>7646.8</c:v>
                </c:pt>
                <c:pt idx="4">
                  <c:v>14813.793103448275</c:v>
                </c:pt>
                <c:pt idx="5">
                  <c:v>5905.2429667519182</c:v>
                </c:pt>
                <c:pt idx="6">
                  <c:v>5923.0612660289025</c:v>
                </c:pt>
                <c:pt idx="7">
                  <c:v>7234.5797598627787</c:v>
                </c:pt>
                <c:pt idx="8">
                  <c:v>5721.6806722689071</c:v>
                </c:pt>
                <c:pt idx="9">
                  <c:v>5960.3007518796994</c:v>
                </c:pt>
                <c:pt idx="10">
                  <c:v>7047.8178368121444</c:v>
                </c:pt>
                <c:pt idx="11">
                  <c:v>5665.0369528140991</c:v>
                </c:pt>
                <c:pt idx="12">
                  <c:v>5613.6416184971094</c:v>
                </c:pt>
                <c:pt idx="13">
                  <c:v>7980.6475623371789</c:v>
                </c:pt>
              </c:numCache>
            </c:numRef>
          </c:val>
        </c:ser>
        <c:ser>
          <c:idx val="1"/>
          <c:order val="1"/>
          <c:tx>
            <c:strRef>
              <c:f>'Tabulka č. 1'!$A$14:$P$14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1'!$B$17:$O$17</c:f>
              <c:numCache>
                <c:formatCode>#,##0</c:formatCode>
                <c:ptCount val="14"/>
                <c:pt idx="0">
                  <c:v>10002.285714285714</c:v>
                </c:pt>
                <c:pt idx="1">
                  <c:v>7077.5221238938057</c:v>
                </c:pt>
                <c:pt idx="2">
                  <c:v>6601.7220720595196</c:v>
                </c:pt>
                <c:pt idx="3">
                  <c:v>8408</c:v>
                </c:pt>
                <c:pt idx="4">
                  <c:v>15806.896551724138</c:v>
                </c:pt>
                <c:pt idx="5">
                  <c:v>6495.652173913043</c:v>
                </c:pt>
                <c:pt idx="6">
                  <c:v>5923.0612660289025</c:v>
                </c:pt>
                <c:pt idx="7">
                  <c:v>8377.4647887323936</c:v>
                </c:pt>
                <c:pt idx="8">
                  <c:v>6238.6554621848736</c:v>
                </c:pt>
                <c:pt idx="9">
                  <c:v>6645.6541353383454</c:v>
                </c:pt>
                <c:pt idx="10">
                  <c:v>7531.3092979127132</c:v>
                </c:pt>
                <c:pt idx="11">
                  <c:v>6259.9204093234794</c:v>
                </c:pt>
                <c:pt idx="12">
                  <c:v>6399.1907514450868</c:v>
                </c:pt>
                <c:pt idx="13">
                  <c:v>8860.4391514700401</c:v>
                </c:pt>
              </c:numCache>
            </c:numRef>
          </c:val>
        </c:ser>
        <c:ser>
          <c:idx val="2"/>
          <c:order val="2"/>
          <c:tx>
            <c:strRef>
              <c:f>'Tabulka č. 1'!$A$23:$P$23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1'!$B$26:$O$26</c:f>
              <c:numCache>
                <c:formatCode>#,##0</c:formatCode>
                <c:ptCount val="14"/>
                <c:pt idx="0">
                  <c:v>10140.043134435658</c:v>
                </c:pt>
                <c:pt idx="1">
                  <c:v>8485.2000000000007</c:v>
                </c:pt>
                <c:pt idx="2">
                  <c:v>5695.0276243093922</c:v>
                </c:pt>
                <c:pt idx="3">
                  <c:v>7587</c:v>
                </c:pt>
                <c:pt idx="4">
                  <c:v>14580</c:v>
                </c:pt>
                <c:pt idx="5">
                  <c:v>8168.5561497326198</c:v>
                </c:pt>
                <c:pt idx="6">
                  <c:v>7195.1964176674119</c:v>
                </c:pt>
                <c:pt idx="7">
                  <c:v>9205.720414730069</c:v>
                </c:pt>
                <c:pt idx="8">
                  <c:v>7676.385542168674</c:v>
                </c:pt>
                <c:pt idx="9">
                  <c:v>5975.4285714285716</c:v>
                </c:pt>
                <c:pt idx="10">
                  <c:v>8788.2946518668014</c:v>
                </c:pt>
                <c:pt idx="11">
                  <c:v>6159.3</c:v>
                </c:pt>
                <c:pt idx="12">
                  <c:v>7149.7109826589594</c:v>
                </c:pt>
                <c:pt idx="13">
                  <c:v>8687.4154262516913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870248"/>
        <c:axId val="221870640"/>
      </c:barChart>
      <c:catAx>
        <c:axId val="22187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220648775861104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1870640"/>
        <c:crosses val="autoZero"/>
        <c:auto val="1"/>
        <c:lblAlgn val="ctr"/>
        <c:lblOffset val="100"/>
        <c:noMultiLvlLbl val="0"/>
      </c:catAx>
      <c:valAx>
        <c:axId val="221870640"/>
        <c:scaling>
          <c:orientation val="minMax"/>
          <c:max val="16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1870248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2'!$A$5:$P$5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2'!$B$6:$O$6</c:f>
              <c:numCache>
                <c:formatCode>#,##0</c:formatCode>
                <c:ptCount val="14"/>
                <c:pt idx="0">
                  <c:v>28192.063499830227</c:v>
                </c:pt>
                <c:pt idx="1">
                  <c:v>27798.86821985431</c:v>
                </c:pt>
                <c:pt idx="2">
                  <c:v>24500.044654847177</c:v>
                </c:pt>
                <c:pt idx="3">
                  <c:v>26725.733612127548</c:v>
                </c:pt>
                <c:pt idx="4">
                  <c:v>33547.126436781604</c:v>
                </c:pt>
                <c:pt idx="5">
                  <c:v>24842.495516242016</c:v>
                </c:pt>
                <c:pt idx="6">
                  <c:v>26661.540153712449</c:v>
                </c:pt>
                <c:pt idx="7">
                  <c:v>25384.500687643485</c:v>
                </c:pt>
                <c:pt idx="8">
                  <c:v>22646.650163700753</c:v>
                </c:pt>
                <c:pt idx="9">
                  <c:v>24784.783673831174</c:v>
                </c:pt>
                <c:pt idx="10">
                  <c:v>27925.043270338156</c:v>
                </c:pt>
                <c:pt idx="11">
                  <c:v>27225.036952814098</c:v>
                </c:pt>
                <c:pt idx="12">
                  <c:v>23794.914287303058</c:v>
                </c:pt>
                <c:pt idx="13">
                  <c:v>27805.268135692997</c:v>
                </c:pt>
              </c:numCache>
            </c:numRef>
          </c:val>
        </c:ser>
        <c:ser>
          <c:idx val="1"/>
          <c:order val="1"/>
          <c:tx>
            <c:strRef>
              <c:f>'Tabulka č. 2'!$A$14:$P$14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2'!$B$15:$O$15</c:f>
              <c:numCache>
                <c:formatCode>#,##0</c:formatCode>
                <c:ptCount val="14"/>
                <c:pt idx="0">
                  <c:v>33246.367732364044</c:v>
                </c:pt>
                <c:pt idx="1">
                  <c:v>32723.950695322375</c:v>
                </c:pt>
                <c:pt idx="2">
                  <c:v>31845.89949909506</c:v>
                </c:pt>
                <c:pt idx="3">
                  <c:v>30049.400940930478</c:v>
                </c:pt>
                <c:pt idx="4">
                  <c:v>37673.563218390802</c:v>
                </c:pt>
                <c:pt idx="5">
                  <c:v>28273.456613025221</c:v>
                </c:pt>
                <c:pt idx="6">
                  <c:v>26661.540153712449</c:v>
                </c:pt>
                <c:pt idx="7">
                  <c:v>31573.246862546104</c:v>
                </c:pt>
                <c:pt idx="8">
                  <c:v>26127.025488406398</c:v>
                </c:pt>
                <c:pt idx="9">
                  <c:v>28387.878228807109</c:v>
                </c:pt>
                <c:pt idx="10">
                  <c:v>31106.80062739248</c:v>
                </c:pt>
                <c:pt idx="11">
                  <c:v>31053.994483397557</c:v>
                </c:pt>
                <c:pt idx="12">
                  <c:v>27299.478813569709</c:v>
                </c:pt>
                <c:pt idx="13">
                  <c:v>31855.380129547611</c:v>
                </c:pt>
              </c:numCache>
            </c:numRef>
          </c:val>
        </c:ser>
        <c:ser>
          <c:idx val="2"/>
          <c:order val="2"/>
          <c:tx>
            <c:strRef>
              <c:f>'Tabulka č. 2'!$A$23:$P$23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2'!$B$24:$O$24</c:f>
              <c:numCache>
                <c:formatCode>#,##0</c:formatCode>
                <c:ptCount val="14"/>
                <c:pt idx="0">
                  <c:v>35705.939148739446</c:v>
                </c:pt>
                <c:pt idx="1">
                  <c:v>37079.485714285714</c:v>
                </c:pt>
                <c:pt idx="2">
                  <c:v>30092.877389303336</c:v>
                </c:pt>
                <c:pt idx="3">
                  <c:v>31014.914270778881</c:v>
                </c:pt>
                <c:pt idx="4">
                  <c:v>44180</c:v>
                </c:pt>
                <c:pt idx="5">
                  <c:v>28191.097133339179</c:v>
                </c:pt>
                <c:pt idx="6">
                  <c:v>31940.471733694925</c:v>
                </c:pt>
                <c:pt idx="7">
                  <c:v>34349.427508551584</c:v>
                </c:pt>
                <c:pt idx="8">
                  <c:v>32104.093991652247</c:v>
                </c:pt>
                <c:pt idx="9">
                  <c:v>28060.687649941563</c:v>
                </c:pt>
                <c:pt idx="10">
                  <c:v>34727.022975566222</c:v>
                </c:pt>
                <c:pt idx="11">
                  <c:v>30782.685300668149</c:v>
                </c:pt>
                <c:pt idx="12">
                  <c:v>30246.177579008727</c:v>
                </c:pt>
                <c:pt idx="13">
                  <c:v>32599.609788657486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367600"/>
        <c:axId val="225367992"/>
      </c:barChart>
      <c:catAx>
        <c:axId val="22536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5175683189598109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5367992"/>
        <c:crosses val="autoZero"/>
        <c:auto val="1"/>
        <c:lblAlgn val="ctr"/>
        <c:lblOffset val="100"/>
        <c:noMultiLvlLbl val="0"/>
      </c:catAx>
      <c:valAx>
        <c:axId val="225367992"/>
        <c:scaling>
          <c:orientation val="minMax"/>
          <c:max val="46000"/>
          <c:min val="1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 v Kč/ubytovaného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5367600"/>
        <c:crosses val="autoZero"/>
        <c:crossBetween val="between"/>
        <c:majorUnit val="2000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2'!$A$5:$P$5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2'!$B$7:$O$7</c:f>
              <c:numCache>
                <c:formatCode>#,##0</c:formatCode>
                <c:ptCount val="14"/>
                <c:pt idx="0">
                  <c:v>18664.063499830227</c:v>
                </c:pt>
                <c:pt idx="1">
                  <c:v>21614.965986394556</c:v>
                </c:pt>
                <c:pt idx="2">
                  <c:v>19407.727102530182</c:v>
                </c:pt>
                <c:pt idx="3">
                  <c:v>19078.933612127548</c:v>
                </c:pt>
                <c:pt idx="4">
                  <c:v>18733.333333333332</c:v>
                </c:pt>
                <c:pt idx="5">
                  <c:v>18937.252549490098</c:v>
                </c:pt>
                <c:pt idx="6">
                  <c:v>20738.478887683545</c:v>
                </c:pt>
                <c:pt idx="7">
                  <c:v>18149.920927780706</c:v>
                </c:pt>
                <c:pt idx="8">
                  <c:v>16924.969491431846</c:v>
                </c:pt>
                <c:pt idx="9">
                  <c:v>18824.482921951476</c:v>
                </c:pt>
                <c:pt idx="10">
                  <c:v>20877.225433526011</c:v>
                </c:pt>
                <c:pt idx="11">
                  <c:v>21560</c:v>
                </c:pt>
                <c:pt idx="12">
                  <c:v>18181.272668805948</c:v>
                </c:pt>
                <c:pt idx="13">
                  <c:v>19824.62057335582</c:v>
                </c:pt>
              </c:numCache>
            </c:numRef>
          </c:val>
        </c:ser>
        <c:ser>
          <c:idx val="1"/>
          <c:order val="1"/>
          <c:tx>
            <c:strRef>
              <c:f>'Tabulka č. 2'!$A$14:$P$14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2'!$B$16:$O$16</c:f>
              <c:numCache>
                <c:formatCode>#,##0</c:formatCode>
                <c:ptCount val="14"/>
                <c:pt idx="0">
                  <c:v>23244.082018078334</c:v>
                </c:pt>
                <c:pt idx="1">
                  <c:v>25646.428571428569</c:v>
                </c:pt>
                <c:pt idx="2">
                  <c:v>25244.177427035542</c:v>
                </c:pt>
                <c:pt idx="3">
                  <c:v>21641.400940930478</c:v>
                </c:pt>
                <c:pt idx="4">
                  <c:v>21866.666666666668</c:v>
                </c:pt>
                <c:pt idx="5">
                  <c:v>21777.804439112177</c:v>
                </c:pt>
                <c:pt idx="6">
                  <c:v>20738.478887683545</c:v>
                </c:pt>
                <c:pt idx="7">
                  <c:v>23195.782073813709</c:v>
                </c:pt>
                <c:pt idx="8">
                  <c:v>19888.370026221524</c:v>
                </c:pt>
                <c:pt idx="9">
                  <c:v>21742.224093468765</c:v>
                </c:pt>
                <c:pt idx="10">
                  <c:v>23575.491329479766</c:v>
                </c:pt>
                <c:pt idx="11">
                  <c:v>24794.074074074077</c:v>
                </c:pt>
                <c:pt idx="12">
                  <c:v>20900.288062124622</c:v>
                </c:pt>
                <c:pt idx="13">
                  <c:v>22994.940978077571</c:v>
                </c:pt>
              </c:numCache>
            </c:numRef>
          </c:val>
        </c:ser>
        <c:ser>
          <c:idx val="2"/>
          <c:order val="2"/>
          <c:tx>
            <c:strRef>
              <c:f>'Tabulka č. 2'!$A$23:$P$23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2'!$B$25:$O$25</c:f>
              <c:numCache>
                <c:formatCode>#,##0</c:formatCode>
                <c:ptCount val="14"/>
                <c:pt idx="0">
                  <c:v>25565.896014303791</c:v>
                </c:pt>
                <c:pt idx="1">
                  <c:v>28594.285714285714</c:v>
                </c:pt>
                <c:pt idx="2">
                  <c:v>24397.849764993945</c:v>
                </c:pt>
                <c:pt idx="3">
                  <c:v>23427.914270778881</c:v>
                </c:pt>
                <c:pt idx="4">
                  <c:v>29600</c:v>
                </c:pt>
                <c:pt idx="5">
                  <c:v>20022.540983606559</c:v>
                </c:pt>
                <c:pt idx="6">
                  <c:v>24745.275316027513</c:v>
                </c:pt>
                <c:pt idx="7">
                  <c:v>25143.707093821511</c:v>
                </c:pt>
                <c:pt idx="8">
                  <c:v>24427.708449483573</c:v>
                </c:pt>
                <c:pt idx="9">
                  <c:v>22085.259078512991</c:v>
                </c:pt>
                <c:pt idx="10">
                  <c:v>25938.728323699423</c:v>
                </c:pt>
                <c:pt idx="11">
                  <c:v>24623.385300668149</c:v>
                </c:pt>
                <c:pt idx="12">
                  <c:v>23096.466596349768</c:v>
                </c:pt>
                <c:pt idx="13">
                  <c:v>23912.194362405793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368776"/>
        <c:axId val="225369168"/>
      </c:barChart>
      <c:catAx>
        <c:axId val="225368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4915007324964146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5369168"/>
        <c:crosses val="autoZero"/>
        <c:auto val="1"/>
        <c:lblAlgn val="ctr"/>
        <c:lblOffset val="100"/>
        <c:noMultiLvlLbl val="0"/>
      </c:catAx>
      <c:valAx>
        <c:axId val="225369168"/>
        <c:scaling>
          <c:orientation val="minMax"/>
          <c:max val="30000"/>
          <c:min val="1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P</a:t>
                </a:r>
                <a:r>
                  <a:rPr lang="en-US"/>
                  <a:t> v Kč/ubytovaného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5368776"/>
        <c:crosses val="autoZero"/>
        <c:crossBetween val="between"/>
        <c:majorUnit val="1000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2'!$A$5:$P$5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2'!$B$8:$O$8</c:f>
              <c:numCache>
                <c:formatCode>#,##0</c:formatCode>
                <c:ptCount val="14"/>
                <c:pt idx="0">
                  <c:v>9528</c:v>
                </c:pt>
                <c:pt idx="1">
                  <c:v>6183.9022334597557</c:v>
                </c:pt>
                <c:pt idx="2">
                  <c:v>5092.3175523169948</c:v>
                </c:pt>
                <c:pt idx="3">
                  <c:v>7646.8</c:v>
                </c:pt>
                <c:pt idx="4">
                  <c:v>14813.793103448275</c:v>
                </c:pt>
                <c:pt idx="5">
                  <c:v>5905.2429667519182</c:v>
                </c:pt>
                <c:pt idx="6">
                  <c:v>5923.0612660289025</c:v>
                </c:pt>
                <c:pt idx="7">
                  <c:v>7234.5797598627787</c:v>
                </c:pt>
                <c:pt idx="8">
                  <c:v>5721.6806722689071</c:v>
                </c:pt>
                <c:pt idx="9">
                  <c:v>5960.3007518796994</c:v>
                </c:pt>
                <c:pt idx="10">
                  <c:v>7047.8178368121444</c:v>
                </c:pt>
                <c:pt idx="11">
                  <c:v>5665.0369528140991</c:v>
                </c:pt>
                <c:pt idx="12">
                  <c:v>5613.6416184971094</c:v>
                </c:pt>
                <c:pt idx="13">
                  <c:v>7980.6475623371789</c:v>
                </c:pt>
              </c:numCache>
            </c:numRef>
          </c:val>
        </c:ser>
        <c:ser>
          <c:idx val="1"/>
          <c:order val="1"/>
          <c:tx>
            <c:strRef>
              <c:f>'Tabulka č. 2'!$A$14:$P$14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2'!$B$17:$O$17</c:f>
              <c:numCache>
                <c:formatCode>#,##0</c:formatCode>
                <c:ptCount val="14"/>
                <c:pt idx="0">
                  <c:v>10002.285714285714</c:v>
                </c:pt>
                <c:pt idx="1">
                  <c:v>7077.5221238938057</c:v>
                </c:pt>
                <c:pt idx="2">
                  <c:v>6601.7220720595196</c:v>
                </c:pt>
                <c:pt idx="3">
                  <c:v>8408</c:v>
                </c:pt>
                <c:pt idx="4">
                  <c:v>15806.896551724138</c:v>
                </c:pt>
                <c:pt idx="5">
                  <c:v>6495.652173913043</c:v>
                </c:pt>
                <c:pt idx="6">
                  <c:v>5923.0612660289025</c:v>
                </c:pt>
                <c:pt idx="7">
                  <c:v>8377.4647887323936</c:v>
                </c:pt>
                <c:pt idx="8">
                  <c:v>6238.6554621848736</c:v>
                </c:pt>
                <c:pt idx="9">
                  <c:v>6645.6541353383454</c:v>
                </c:pt>
                <c:pt idx="10">
                  <c:v>7531.3092979127132</c:v>
                </c:pt>
                <c:pt idx="11">
                  <c:v>6259.9204093234794</c:v>
                </c:pt>
                <c:pt idx="12">
                  <c:v>6399.1907514450868</c:v>
                </c:pt>
                <c:pt idx="13">
                  <c:v>8860.4391514700401</c:v>
                </c:pt>
              </c:numCache>
            </c:numRef>
          </c:val>
        </c:ser>
        <c:ser>
          <c:idx val="2"/>
          <c:order val="2"/>
          <c:tx>
            <c:strRef>
              <c:f>'Tabulka č. 2'!$A$23:$P$23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2'!$B$26:$O$26</c:f>
              <c:numCache>
                <c:formatCode>#,##0</c:formatCode>
                <c:ptCount val="14"/>
                <c:pt idx="0">
                  <c:v>10140.043134435658</c:v>
                </c:pt>
                <c:pt idx="1">
                  <c:v>8485.2000000000007</c:v>
                </c:pt>
                <c:pt idx="2">
                  <c:v>5695.0276243093922</c:v>
                </c:pt>
                <c:pt idx="3">
                  <c:v>7587</c:v>
                </c:pt>
                <c:pt idx="4">
                  <c:v>14580</c:v>
                </c:pt>
                <c:pt idx="5">
                  <c:v>8168.5561497326198</c:v>
                </c:pt>
                <c:pt idx="6">
                  <c:v>7195.1964176674119</c:v>
                </c:pt>
                <c:pt idx="7">
                  <c:v>9205.720414730069</c:v>
                </c:pt>
                <c:pt idx="8">
                  <c:v>7676.385542168674</c:v>
                </c:pt>
                <c:pt idx="9">
                  <c:v>5975.4285714285716</c:v>
                </c:pt>
                <c:pt idx="10">
                  <c:v>8788.2946518668014</c:v>
                </c:pt>
                <c:pt idx="11">
                  <c:v>6159.3</c:v>
                </c:pt>
                <c:pt idx="12">
                  <c:v>7149.7109826589594</c:v>
                </c:pt>
                <c:pt idx="13">
                  <c:v>8687.4154262516913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662840"/>
        <c:axId val="225663232"/>
      </c:barChart>
      <c:catAx>
        <c:axId val="225662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5306018817180588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5663232"/>
        <c:crosses val="autoZero"/>
        <c:auto val="1"/>
        <c:lblAlgn val="ctr"/>
        <c:lblOffset val="100"/>
        <c:noMultiLvlLbl val="0"/>
      </c:catAx>
      <c:valAx>
        <c:axId val="225663232"/>
        <c:scaling>
          <c:orientation val="minMax"/>
          <c:max val="1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Kč/ubytovaného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5662840"/>
        <c:crosses val="autoZero"/>
        <c:crossBetween val="between"/>
        <c:majorUnit val="1000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3'!$A$5:$P$5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3'!$B$6:$O$6</c:f>
              <c:numCache>
                <c:formatCode>#,##0</c:formatCode>
                <c:ptCount val="14"/>
                <c:pt idx="0">
                  <c:v>25873.865714920103</c:v>
                </c:pt>
                <c:pt idx="1">
                  <c:v>27053.524565151056</c:v>
                </c:pt>
                <c:pt idx="2">
                  <c:v>21745.744195909017</c:v>
                </c:pt>
                <c:pt idx="3">
                  <c:v>24969.059136212625</c:v>
                </c:pt>
                <c:pt idx="4">
                  <c:v>33547.126436781604</c:v>
                </c:pt>
                <c:pt idx="5">
                  <c:v>24398.740330548051</c:v>
                </c:pt>
                <c:pt idx="6">
                  <c:v>24273.023310599216</c:v>
                </c:pt>
                <c:pt idx="7">
                  <c:v>23560.042064272453</c:v>
                </c:pt>
                <c:pt idx="8">
                  <c:v>20660.565527454237</c:v>
                </c:pt>
                <c:pt idx="9">
                  <c:v>22473.874159081915</c:v>
                </c:pt>
                <c:pt idx="10">
                  <c:v>25142.807816772063</c:v>
                </c:pt>
                <c:pt idx="11">
                  <c:v>24698.933410579764</c:v>
                </c:pt>
                <c:pt idx="12">
                  <c:v>21477.305341743595</c:v>
                </c:pt>
                <c:pt idx="13">
                  <c:v>27013.56715219147</c:v>
                </c:pt>
              </c:numCache>
            </c:numRef>
          </c:val>
        </c:ser>
        <c:ser>
          <c:idx val="1"/>
          <c:order val="1"/>
          <c:tx>
            <c:strRef>
              <c:f>'Tabulka č. 3'!$A$14:$P$14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3'!$B$15:$O$15</c:f>
              <c:numCache>
                <c:formatCode>#,##0</c:formatCode>
                <c:ptCount val="14"/>
                <c:pt idx="0">
                  <c:v>30171.109218789235</c:v>
                </c:pt>
                <c:pt idx="1">
                  <c:v>31839.591089411049</c:v>
                </c:pt>
                <c:pt idx="2">
                  <c:v>27440.206103377037</c:v>
                </c:pt>
                <c:pt idx="3">
                  <c:v>28056.789748457522</c:v>
                </c:pt>
                <c:pt idx="4">
                  <c:v>37673.563218390802</c:v>
                </c:pt>
                <c:pt idx="5">
                  <c:v>27763.13899289371</c:v>
                </c:pt>
                <c:pt idx="6">
                  <c:v>24273.023310599216</c:v>
                </c:pt>
                <c:pt idx="7">
                  <c:v>29239.003250270856</c:v>
                </c:pt>
                <c:pt idx="8">
                  <c:v>23793.196398252887</c:v>
                </c:pt>
                <c:pt idx="9">
                  <c:v>25718.784329244161</c:v>
                </c:pt>
                <c:pt idx="10">
                  <c:v>27964.976632582053</c:v>
                </c:pt>
                <c:pt idx="11">
                  <c:v>28148.966730849363</c:v>
                </c:pt>
                <c:pt idx="12">
                  <c:v>24635.270676993157</c:v>
                </c:pt>
                <c:pt idx="13">
                  <c:v>30937.071639327569</c:v>
                </c:pt>
              </c:numCache>
            </c:numRef>
          </c:val>
        </c:ser>
        <c:ser>
          <c:idx val="2"/>
          <c:order val="2"/>
          <c:tx>
            <c:strRef>
              <c:f>'Tabulka č. 3'!$A$23:$P$23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3'!$B$24:$O$24</c:f>
              <c:numCache>
                <c:formatCode>#,##0</c:formatCode>
                <c:ptCount val="14"/>
                <c:pt idx="0">
                  <c:v>32323.498004623405</c:v>
                </c:pt>
                <c:pt idx="1">
                  <c:v>36093.475862068968</c:v>
                </c:pt>
                <c:pt idx="2">
                  <c:v>26630.390079490207</c:v>
                </c:pt>
                <c:pt idx="3">
                  <c:v>28857.81158044613</c:v>
                </c:pt>
                <c:pt idx="4">
                  <c:v>44180</c:v>
                </c:pt>
                <c:pt idx="5">
                  <c:v>27967.948246997061</c:v>
                </c:pt>
                <c:pt idx="6">
                  <c:v>28834.429323228596</c:v>
                </c:pt>
                <c:pt idx="7">
                  <c:v>31572.74331549343</c:v>
                </c:pt>
                <c:pt idx="8">
                  <c:v>28960.093216709371</c:v>
                </c:pt>
                <c:pt idx="9">
                  <c:v>25349.389790265137</c:v>
                </c:pt>
                <c:pt idx="10">
                  <c:v>31270.258579722511</c:v>
                </c:pt>
                <c:pt idx="11">
                  <c:v>27890.798771498768</c:v>
                </c:pt>
                <c:pt idx="12">
                  <c:v>27302.017477039855</c:v>
                </c:pt>
                <c:pt idx="13">
                  <c:v>32323.779062615329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367208"/>
        <c:axId val="225366816"/>
      </c:barChart>
      <c:catAx>
        <c:axId val="225367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46543406792682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5366816"/>
        <c:crosses val="autoZero"/>
        <c:auto val="1"/>
        <c:lblAlgn val="ctr"/>
        <c:lblOffset val="100"/>
        <c:noMultiLvlLbl val="0"/>
      </c:catAx>
      <c:valAx>
        <c:axId val="225366816"/>
        <c:scaling>
          <c:orientation val="minMax"/>
          <c:max val="46000"/>
          <c:min val="1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 v Kč/ubytovaného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5367208"/>
        <c:crosses val="autoZero"/>
        <c:crossBetween val="between"/>
        <c:majorUnit val="2000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3'!$A$5:$P$5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3'!$B$7:$O$7</c:f>
              <c:numCache>
                <c:formatCode>#,##0</c:formatCode>
                <c:ptCount val="14"/>
                <c:pt idx="0">
                  <c:v>16345.865714920103</c:v>
                </c:pt>
                <c:pt idx="1">
                  <c:v>20869.622331691298</c:v>
                </c:pt>
                <c:pt idx="2">
                  <c:v>16653.426643592022</c:v>
                </c:pt>
                <c:pt idx="3">
                  <c:v>17322.259136212626</c:v>
                </c:pt>
                <c:pt idx="4">
                  <c:v>18733.333333333332</c:v>
                </c:pt>
                <c:pt idx="5">
                  <c:v>18493.497363796134</c:v>
                </c:pt>
                <c:pt idx="6">
                  <c:v>18349.962044570311</c:v>
                </c:pt>
                <c:pt idx="7">
                  <c:v>16325.462304409673</c:v>
                </c:pt>
                <c:pt idx="8">
                  <c:v>14938.884855185328</c:v>
                </c:pt>
                <c:pt idx="9">
                  <c:v>16513.573407202217</c:v>
                </c:pt>
                <c:pt idx="10">
                  <c:v>18094.989979959919</c:v>
                </c:pt>
                <c:pt idx="11">
                  <c:v>19033.896457765666</c:v>
                </c:pt>
                <c:pt idx="12">
                  <c:v>15863.663723246485</c:v>
                </c:pt>
                <c:pt idx="13">
                  <c:v>19032.919589854289</c:v>
                </c:pt>
              </c:numCache>
            </c:numRef>
          </c:val>
        </c:ser>
        <c:ser>
          <c:idx val="1"/>
          <c:order val="1"/>
          <c:tx>
            <c:strRef>
              <c:f>'Tabulka č. 3'!$A$14:$P$14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3'!$B$16:$O$16</c:f>
              <c:numCache>
                <c:formatCode>#,##0</c:formatCode>
                <c:ptCount val="14"/>
                <c:pt idx="0">
                  <c:v>20168.823504503522</c:v>
                </c:pt>
                <c:pt idx="1">
                  <c:v>24762.068965517243</c:v>
                </c:pt>
                <c:pt idx="2">
                  <c:v>20838.484031317515</c:v>
                </c:pt>
                <c:pt idx="3">
                  <c:v>19648.789748457522</c:v>
                </c:pt>
                <c:pt idx="4">
                  <c:v>21866.666666666668</c:v>
                </c:pt>
                <c:pt idx="5">
                  <c:v>21267.486818980666</c:v>
                </c:pt>
                <c:pt idx="6">
                  <c:v>18349.962044570311</c:v>
                </c:pt>
                <c:pt idx="7">
                  <c:v>20861.538461538461</c:v>
                </c:pt>
                <c:pt idx="8">
                  <c:v>17554.540936068013</c:v>
                </c:pt>
                <c:pt idx="9">
                  <c:v>19073.130193905818</c:v>
                </c:pt>
                <c:pt idx="10">
                  <c:v>20433.667334669339</c:v>
                </c:pt>
                <c:pt idx="11">
                  <c:v>21889.046321525882</c:v>
                </c:pt>
                <c:pt idx="12">
                  <c:v>18236.079925548071</c:v>
                </c:pt>
                <c:pt idx="13">
                  <c:v>22076.632487857529</c:v>
                </c:pt>
              </c:numCache>
            </c:numRef>
          </c:val>
        </c:ser>
        <c:ser>
          <c:idx val="2"/>
          <c:order val="2"/>
          <c:tx>
            <c:strRef>
              <c:f>'Tabulka č. 3'!$A$23:$P$23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3'!$B$25:$O$25</c:f>
              <c:numCache>
                <c:formatCode>#,##0</c:formatCode>
                <c:ptCount val="14"/>
                <c:pt idx="0">
                  <c:v>22183.454870187747</c:v>
                </c:pt>
                <c:pt idx="1">
                  <c:v>27608.275862068967</c:v>
                </c:pt>
                <c:pt idx="2">
                  <c:v>20935.362455180813</c:v>
                </c:pt>
                <c:pt idx="3">
                  <c:v>21270.81158044613</c:v>
                </c:pt>
                <c:pt idx="4">
                  <c:v>29600</c:v>
                </c:pt>
                <c:pt idx="5">
                  <c:v>19799.392097264441</c:v>
                </c:pt>
                <c:pt idx="6">
                  <c:v>21639.232905561184</c:v>
                </c:pt>
                <c:pt idx="7">
                  <c:v>22367.022900763361</c:v>
                </c:pt>
                <c:pt idx="8">
                  <c:v>21283.707674540696</c:v>
                </c:pt>
                <c:pt idx="9">
                  <c:v>19373.961218836565</c:v>
                </c:pt>
                <c:pt idx="10">
                  <c:v>22481.963927855712</c:v>
                </c:pt>
                <c:pt idx="11">
                  <c:v>21731.498771498769</c:v>
                </c:pt>
                <c:pt idx="12">
                  <c:v>20152.306494380897</c:v>
                </c:pt>
                <c:pt idx="13">
                  <c:v>23636.363636363636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366032"/>
        <c:axId val="225664016"/>
      </c:barChart>
      <c:catAx>
        <c:axId val="22536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4524000482344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5664016"/>
        <c:crosses val="autoZero"/>
        <c:auto val="1"/>
        <c:lblAlgn val="ctr"/>
        <c:lblOffset val="100"/>
        <c:noMultiLvlLbl val="0"/>
      </c:catAx>
      <c:valAx>
        <c:axId val="225664016"/>
        <c:scaling>
          <c:orientation val="minMax"/>
          <c:max val="30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P</a:t>
                </a:r>
                <a:r>
                  <a:rPr lang="en-US"/>
                  <a:t> v Kč/ubytovaného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5366032"/>
        <c:crosses val="autoZero"/>
        <c:crossBetween val="between"/>
        <c:majorUnit val="2000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3'!$A$5:$P$5</c:f>
              <c:strCache>
                <c:ptCount val="16"/>
                <c:pt idx="0">
                  <c:v>2018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3'!$B$8:$O$8</c:f>
              <c:numCache>
                <c:formatCode>#,##0</c:formatCode>
                <c:ptCount val="14"/>
                <c:pt idx="0">
                  <c:v>9528</c:v>
                </c:pt>
                <c:pt idx="1">
                  <c:v>6183.9022334597557</c:v>
                </c:pt>
                <c:pt idx="2">
                  <c:v>5092.3175523169948</c:v>
                </c:pt>
                <c:pt idx="3">
                  <c:v>7646.8</c:v>
                </c:pt>
                <c:pt idx="4">
                  <c:v>14813.793103448275</c:v>
                </c:pt>
                <c:pt idx="5">
                  <c:v>5905.2429667519182</c:v>
                </c:pt>
                <c:pt idx="6">
                  <c:v>5923.0612660289025</c:v>
                </c:pt>
                <c:pt idx="7">
                  <c:v>7234.5797598627787</c:v>
                </c:pt>
                <c:pt idx="8">
                  <c:v>5721.6806722689071</c:v>
                </c:pt>
                <c:pt idx="9">
                  <c:v>5960.3007518796994</c:v>
                </c:pt>
                <c:pt idx="10">
                  <c:v>7047.8178368121444</c:v>
                </c:pt>
                <c:pt idx="11">
                  <c:v>5665.0369528140991</c:v>
                </c:pt>
                <c:pt idx="12">
                  <c:v>5613.6416184971094</c:v>
                </c:pt>
                <c:pt idx="13">
                  <c:v>7980.6475623371789</c:v>
                </c:pt>
              </c:numCache>
            </c:numRef>
          </c:val>
        </c:ser>
        <c:ser>
          <c:idx val="1"/>
          <c:order val="1"/>
          <c:tx>
            <c:strRef>
              <c:f>'Tabulka č. 3'!$A$14:$P$14</c:f>
              <c:strCache>
                <c:ptCount val="16"/>
                <c:pt idx="0">
                  <c:v>2019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3'!$B$17:$O$17</c:f>
              <c:numCache>
                <c:formatCode>#,##0</c:formatCode>
                <c:ptCount val="14"/>
                <c:pt idx="0">
                  <c:v>10002.285714285714</c:v>
                </c:pt>
                <c:pt idx="1">
                  <c:v>7077.5221238938057</c:v>
                </c:pt>
                <c:pt idx="2">
                  <c:v>6601.7220720595196</c:v>
                </c:pt>
                <c:pt idx="3">
                  <c:v>8408</c:v>
                </c:pt>
                <c:pt idx="4">
                  <c:v>15806.896551724138</c:v>
                </c:pt>
                <c:pt idx="5">
                  <c:v>6495.652173913043</c:v>
                </c:pt>
                <c:pt idx="6">
                  <c:v>5923.0612660289025</c:v>
                </c:pt>
                <c:pt idx="7">
                  <c:v>8377.4647887323936</c:v>
                </c:pt>
                <c:pt idx="8">
                  <c:v>6238.6554621848736</c:v>
                </c:pt>
                <c:pt idx="9">
                  <c:v>6645.6541353383454</c:v>
                </c:pt>
                <c:pt idx="10">
                  <c:v>7531.3092979127132</c:v>
                </c:pt>
                <c:pt idx="11">
                  <c:v>6259.9204093234794</c:v>
                </c:pt>
                <c:pt idx="12">
                  <c:v>6399.1907514450868</c:v>
                </c:pt>
                <c:pt idx="13">
                  <c:v>8860.4391514700401</c:v>
                </c:pt>
              </c:numCache>
            </c:numRef>
          </c:val>
        </c:ser>
        <c:ser>
          <c:idx val="2"/>
          <c:order val="2"/>
          <c:tx>
            <c:strRef>
              <c:f>'Tabulka č. 3'!$A$23:$P$23</c:f>
              <c:strCache>
                <c:ptCount val="16"/>
                <c:pt idx="0">
                  <c:v>2020</c:v>
                </c:pt>
              </c:strCache>
            </c:strRef>
          </c:tx>
          <c:invertIfNegative val="0"/>
          <c:val>
            <c:numRef>
              <c:f>'Tabulka č. 3'!$B$26:$O$26</c:f>
              <c:numCache>
                <c:formatCode>#,##0</c:formatCode>
                <c:ptCount val="14"/>
                <c:pt idx="0">
                  <c:v>10140.043134435658</c:v>
                </c:pt>
                <c:pt idx="1">
                  <c:v>8485.2000000000007</c:v>
                </c:pt>
                <c:pt idx="2">
                  <c:v>5695.0276243093922</c:v>
                </c:pt>
                <c:pt idx="3">
                  <c:v>7587</c:v>
                </c:pt>
                <c:pt idx="4">
                  <c:v>14580</c:v>
                </c:pt>
                <c:pt idx="5">
                  <c:v>8168.5561497326198</c:v>
                </c:pt>
                <c:pt idx="6">
                  <c:v>7195.1964176674119</c:v>
                </c:pt>
                <c:pt idx="7">
                  <c:v>9205.720414730069</c:v>
                </c:pt>
                <c:pt idx="8">
                  <c:v>7676.385542168674</c:v>
                </c:pt>
                <c:pt idx="9">
                  <c:v>5975.4285714285716</c:v>
                </c:pt>
                <c:pt idx="10">
                  <c:v>8788.2946518668014</c:v>
                </c:pt>
                <c:pt idx="11">
                  <c:v>6159.3</c:v>
                </c:pt>
                <c:pt idx="12">
                  <c:v>7149.7109826589594</c:v>
                </c:pt>
                <c:pt idx="13">
                  <c:v>8687.4154262516913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664800"/>
        <c:axId val="225665192"/>
      </c:barChart>
      <c:catAx>
        <c:axId val="22566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49756128699351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5665192"/>
        <c:crosses val="autoZero"/>
        <c:auto val="1"/>
        <c:lblAlgn val="ctr"/>
        <c:lblOffset val="100"/>
        <c:noMultiLvlLbl val="0"/>
      </c:catAx>
      <c:valAx>
        <c:axId val="225665192"/>
        <c:scaling>
          <c:orientation val="minMax"/>
          <c:max val="1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5664800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600074</xdr:colOff>
      <xdr:row>29</xdr:row>
      <xdr:rowOff>19050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15</xdr:col>
      <xdr:colOff>600075</xdr:colOff>
      <xdr:row>56</xdr:row>
      <xdr:rowOff>19050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600074</xdr:colOff>
      <xdr:row>83</xdr:row>
      <xdr:rowOff>19050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600074</xdr:colOff>
      <xdr:row>29</xdr:row>
      <xdr:rowOff>19050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15</xdr:col>
      <xdr:colOff>600075</xdr:colOff>
      <xdr:row>56</xdr:row>
      <xdr:rowOff>19050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600074</xdr:colOff>
      <xdr:row>83</xdr:row>
      <xdr:rowOff>19050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600074</xdr:colOff>
      <xdr:row>29</xdr:row>
      <xdr:rowOff>19050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15</xdr:col>
      <xdr:colOff>600075</xdr:colOff>
      <xdr:row>56</xdr:row>
      <xdr:rowOff>19050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600074</xdr:colOff>
      <xdr:row>83</xdr:row>
      <xdr:rowOff>19050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600074</xdr:colOff>
      <xdr:row>29</xdr:row>
      <xdr:rowOff>19050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15</xdr:col>
      <xdr:colOff>600075</xdr:colOff>
      <xdr:row>56</xdr:row>
      <xdr:rowOff>19050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600074</xdr:colOff>
      <xdr:row>83</xdr:row>
      <xdr:rowOff>19050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7"/>
  <sheetViews>
    <sheetView zoomScale="80" zoomScaleNormal="80" workbookViewId="0">
      <selection activeCell="A19" sqref="A19"/>
    </sheetView>
  </sheetViews>
  <sheetFormatPr defaultRowHeight="15" x14ac:dyDescent="0.25"/>
  <cols>
    <col min="1" max="1" width="83.85546875" style="11" customWidth="1"/>
    <col min="2" max="2" width="9.140625" customWidth="1"/>
  </cols>
  <sheetData>
    <row r="1" spans="1:1" x14ac:dyDescent="0.25">
      <c r="A1" s="64"/>
    </row>
    <row r="2" spans="1:1" x14ac:dyDescent="0.25">
      <c r="A2" s="64" t="s">
        <v>38</v>
      </c>
    </row>
    <row r="15" spans="1:1" ht="36" x14ac:dyDescent="0.55000000000000004">
      <c r="A15" s="8" t="s">
        <v>25</v>
      </c>
    </row>
    <row r="19" spans="1:1" ht="18.75" x14ac:dyDescent="0.3">
      <c r="A19" s="9" t="s">
        <v>40</v>
      </c>
    </row>
    <row r="21" spans="1:1" ht="18.75" x14ac:dyDescent="0.3">
      <c r="A21" s="9" t="s">
        <v>39</v>
      </c>
    </row>
    <row r="45" spans="1:1" x14ac:dyDescent="0.25">
      <c r="A45" s="10" t="s">
        <v>14</v>
      </c>
    </row>
    <row r="46" spans="1:1" x14ac:dyDescent="0.25">
      <c r="A46" s="11" t="s">
        <v>15</v>
      </c>
    </row>
    <row r="47" spans="1:1" x14ac:dyDescent="0.25">
      <c r="A47" s="11" t="s">
        <v>26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"/>
  <sheetViews>
    <sheetView zoomScaleNormal="100" workbookViewId="0">
      <selection activeCell="R11" sqref="R11"/>
    </sheetView>
  </sheetViews>
  <sheetFormatPr defaultRowHeight="15" x14ac:dyDescent="0.25"/>
  <sheetData>
    <row r="1" spans="1:16" ht="18.75" x14ac:dyDescent="0.3">
      <c r="A1" s="7"/>
      <c r="B1" s="75" t="s">
        <v>41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41"/>
    </row>
    <row r="2" spans="1:16" ht="15.75" x14ac:dyDescent="0.25">
      <c r="A2" s="13"/>
      <c r="B2" s="76" t="str">
        <f>'Tabulka č. 1'!B2:O2</f>
        <v>pro 50 ubytovaných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3"/>
    </row>
    <row r="3" spans="1:16" ht="15.75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3"/>
    </row>
  </sheetData>
  <mergeCells count="2">
    <mergeCell ref="B1:O1"/>
    <mergeCell ref="B2:O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9" orientation="portrait" r:id="rId1"/>
  <headerFooter>
    <oddHeader>&amp;RPříloha č. 12
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"/>
  <sheetViews>
    <sheetView zoomScaleNormal="100" workbookViewId="0">
      <selection activeCell="T31" sqref="T31"/>
    </sheetView>
  </sheetViews>
  <sheetFormatPr defaultRowHeight="15" x14ac:dyDescent="0.25"/>
  <sheetData>
    <row r="1" spans="1:16" ht="18.75" x14ac:dyDescent="0.3">
      <c r="A1" s="7"/>
      <c r="B1" s="75" t="str">
        <f>'Graf č. 1'!B1:O1</f>
        <v>Krajské normativy MP, MPP a MPN - domovy mládeže ZŠ, SŠ, konzervatoře v letech 2018 - 2020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41"/>
    </row>
    <row r="2" spans="1:16" ht="15.75" x14ac:dyDescent="0.25">
      <c r="A2" s="13"/>
      <c r="B2" s="76" t="str">
        <f>'Tabulka č. 2'!B2:O2</f>
        <v>pro 100 ubytovaných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3"/>
    </row>
    <row r="3" spans="1:16" ht="15.75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3"/>
    </row>
  </sheetData>
  <mergeCells count="2">
    <mergeCell ref="B1:O1"/>
    <mergeCell ref="B2:O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9" orientation="portrait" r:id="rId1"/>
  <headerFooter>
    <oddHeader>&amp;RPříloha č. 12
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"/>
  <sheetViews>
    <sheetView zoomScaleNormal="100" workbookViewId="0">
      <selection activeCell="T53" sqref="T53"/>
    </sheetView>
  </sheetViews>
  <sheetFormatPr defaultRowHeight="15" x14ac:dyDescent="0.25"/>
  <sheetData>
    <row r="1" spans="1:16" ht="18.75" x14ac:dyDescent="0.3">
      <c r="A1" s="7"/>
      <c r="B1" s="75" t="str">
        <f>'Graf č. 1'!B1:O1</f>
        <v>Krajské normativy MP, MPP a MPN - domovy mládeže ZŠ, SŠ, konzervatoře v letech 2018 - 2020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41"/>
    </row>
    <row r="2" spans="1:16" ht="15.75" x14ac:dyDescent="0.25">
      <c r="A2" s="13"/>
      <c r="B2" s="76" t="str">
        <f>'Tabulka č. 3'!B2:O2</f>
        <v>pro 150 ubytovaných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3"/>
    </row>
    <row r="3" spans="1:16" ht="15.75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3"/>
    </row>
  </sheetData>
  <mergeCells count="2">
    <mergeCell ref="B1:O1"/>
    <mergeCell ref="B2:O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9" orientation="portrait" r:id="rId1"/>
  <headerFooter>
    <oddHeader>&amp;RPříloha č. 12
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"/>
  <sheetViews>
    <sheetView zoomScaleNormal="100" workbookViewId="0">
      <selection activeCell="B1" sqref="B1:O1"/>
    </sheetView>
  </sheetViews>
  <sheetFormatPr defaultRowHeight="15" x14ac:dyDescent="0.25"/>
  <sheetData>
    <row r="1" spans="1:16" ht="18.75" x14ac:dyDescent="0.3">
      <c r="A1" s="7"/>
      <c r="B1" s="75" t="str">
        <f>'Graf č. 1'!B1:O1</f>
        <v>Krajské normativy MP, MPP a MPN - domovy mládeže ZŠ, SŠ, konzervatoře v letech 2018 - 2020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41"/>
    </row>
    <row r="2" spans="1:16" ht="15.75" x14ac:dyDescent="0.25">
      <c r="A2" s="13"/>
      <c r="B2" s="76" t="str">
        <f>'Tabulka č. 4'!B2:O2</f>
        <v>pro 200 ubytovaných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3"/>
    </row>
    <row r="3" spans="1:16" ht="15.75" x14ac:dyDescent="0.25">
      <c r="A3" s="1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3"/>
    </row>
  </sheetData>
  <mergeCells count="2">
    <mergeCell ref="B1:O1"/>
    <mergeCell ref="B2:O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9" orientation="portrait" r:id="rId1"/>
  <headerFooter>
    <oddHeader>&amp;RPříloha č. 12
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zoomScaleNormal="100" workbookViewId="0">
      <selection activeCell="R7" sqref="R7"/>
    </sheetView>
  </sheetViews>
  <sheetFormatPr defaultRowHeight="15" x14ac:dyDescent="0.25"/>
  <cols>
    <col min="1" max="1" width="14.42578125" style="7" customWidth="1"/>
    <col min="2" max="15" width="7.7109375" style="1" customWidth="1"/>
    <col min="16" max="16" width="7.7109375" style="5" customWidth="1"/>
    <col min="17" max="16384" width="9.140625" style="1"/>
  </cols>
  <sheetData>
    <row r="1" spans="1:16" ht="18.75" x14ac:dyDescent="0.3">
      <c r="B1" s="75" t="s">
        <v>41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85"/>
    </row>
    <row r="2" spans="1:16" ht="15.75" x14ac:dyDescent="0.25">
      <c r="A2" s="13"/>
      <c r="B2" s="76" t="s">
        <v>27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85"/>
    </row>
    <row r="3" spans="1:16" ht="16.5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4"/>
    </row>
    <row r="4" spans="1:16" s="6" customFormat="1" ht="81" customHeight="1" thickBot="1" x14ac:dyDescent="0.3">
      <c r="A4" s="38"/>
      <c r="B4" s="39" t="s">
        <v>0</v>
      </c>
      <c r="C4" s="39" t="s">
        <v>1</v>
      </c>
      <c r="D4" s="39" t="s">
        <v>2</v>
      </c>
      <c r="E4" s="39" t="s">
        <v>3</v>
      </c>
      <c r="F4" s="39" t="s">
        <v>4</v>
      </c>
      <c r="G4" s="39" t="s">
        <v>5</v>
      </c>
      <c r="H4" s="39" t="s">
        <v>6</v>
      </c>
      <c r="I4" s="39" t="s">
        <v>7</v>
      </c>
      <c r="J4" s="39" t="s">
        <v>8</v>
      </c>
      <c r="K4" s="39" t="s">
        <v>9</v>
      </c>
      <c r="L4" s="39" t="s">
        <v>10</v>
      </c>
      <c r="M4" s="39" t="s">
        <v>11</v>
      </c>
      <c r="N4" s="39" t="s">
        <v>12</v>
      </c>
      <c r="O4" s="39" t="s">
        <v>13</v>
      </c>
      <c r="P4" s="40" t="s">
        <v>20</v>
      </c>
    </row>
    <row r="5" spans="1:16" ht="19.5" thickBot="1" x14ac:dyDescent="0.3">
      <c r="A5" s="80" t="s">
        <v>21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2"/>
    </row>
    <row r="6" spans="1:16" x14ac:dyDescent="0.25">
      <c r="A6" s="15" t="s">
        <v>33</v>
      </c>
      <c r="B6" s="16">
        <f>(12*B11/B10)+(12*B13/B12)</f>
        <v>34165.262508135929</v>
      </c>
      <c r="C6" s="16">
        <f t="shared" ref="C6:O6" si="0">(12*C11/C10)+(12*C13/C12)</f>
        <v>35223.353870931191</v>
      </c>
      <c r="D6" s="16">
        <f t="shared" si="0"/>
        <v>33169.415509105937</v>
      </c>
      <c r="E6" s="16">
        <f t="shared" si="0"/>
        <v>30732.188994307398</v>
      </c>
      <c r="F6" s="16">
        <f t="shared" si="0"/>
        <v>33547.126436781604</v>
      </c>
      <c r="G6" s="16">
        <f t="shared" si="0"/>
        <v>25512.944830105953</v>
      </c>
      <c r="H6" s="16">
        <f t="shared" si="0"/>
        <v>31870.780418456627</v>
      </c>
      <c r="I6" s="16">
        <f t="shared" si="0"/>
        <v>30514.092944446958</v>
      </c>
      <c r="J6" s="16">
        <f t="shared" si="0"/>
        <v>27626.684007825945</v>
      </c>
      <c r="K6" s="16">
        <f t="shared" si="0"/>
        <v>30704.956580312766</v>
      </c>
      <c r="L6" s="16">
        <f t="shared" si="0"/>
        <v>35353.146990417161</v>
      </c>
      <c r="M6" s="16">
        <f t="shared" si="0"/>
        <v>33562.161553453079</v>
      </c>
      <c r="N6" s="16">
        <f t="shared" si="0"/>
        <v>29847.318965790411</v>
      </c>
      <c r="O6" s="16">
        <f t="shared" si="0"/>
        <v>29316.400738380733</v>
      </c>
      <c r="P6" s="71">
        <f t="shared" ref="P6:P13" si="1">SUMIF(B6:O6,"&gt;0")/COUNTIF(B6:O6,"&gt;0")</f>
        <v>31510.416739175118</v>
      </c>
    </row>
    <row r="7" spans="1:16" x14ac:dyDescent="0.25">
      <c r="A7" s="19" t="s">
        <v>34</v>
      </c>
      <c r="B7" s="20">
        <f>12*B11/B10</f>
        <v>24637.262508135933</v>
      </c>
      <c r="C7" s="20">
        <f t="shared" ref="C7:O7" si="2">12*C11/C10</f>
        <v>29039.451637471437</v>
      </c>
      <c r="D7" s="20">
        <f t="shared" si="2"/>
        <v>28077.097956788941</v>
      </c>
      <c r="E7" s="20">
        <f t="shared" si="2"/>
        <v>23085.388994307399</v>
      </c>
      <c r="F7" s="20">
        <f t="shared" si="2"/>
        <v>18733.333333333332</v>
      </c>
      <c r="G7" s="20">
        <f t="shared" si="2"/>
        <v>19607.701863354036</v>
      </c>
      <c r="H7" s="20">
        <f t="shared" si="2"/>
        <v>25947.719152427722</v>
      </c>
      <c r="I7" s="20">
        <f t="shared" si="2"/>
        <v>23279.513184584179</v>
      </c>
      <c r="J7" s="20">
        <f t="shared" si="2"/>
        <v>21905.003335557038</v>
      </c>
      <c r="K7" s="20">
        <f t="shared" si="2"/>
        <v>24744.655828433068</v>
      </c>
      <c r="L7" s="20">
        <f t="shared" si="2"/>
        <v>28305.329153605016</v>
      </c>
      <c r="M7" s="20">
        <f t="shared" si="2"/>
        <v>27897.124600638977</v>
      </c>
      <c r="N7" s="20">
        <f t="shared" si="2"/>
        <v>24233.677347293302</v>
      </c>
      <c r="O7" s="20">
        <f t="shared" si="2"/>
        <v>21335.753176043556</v>
      </c>
      <c r="P7" s="66">
        <f t="shared" si="1"/>
        <v>24344.929433712427</v>
      </c>
    </row>
    <row r="8" spans="1:16" x14ac:dyDescent="0.25">
      <c r="A8" s="19" t="s">
        <v>35</v>
      </c>
      <c r="B8" s="20">
        <f>12*B13/B12</f>
        <v>9528</v>
      </c>
      <c r="C8" s="20">
        <f t="shared" ref="C8:O8" si="3">12*C13/C12</f>
        <v>6183.9022334597557</v>
      </c>
      <c r="D8" s="20">
        <f t="shared" si="3"/>
        <v>5092.3175523169948</v>
      </c>
      <c r="E8" s="20">
        <f t="shared" si="3"/>
        <v>7646.8</v>
      </c>
      <c r="F8" s="20">
        <f t="shared" si="3"/>
        <v>14813.793103448275</v>
      </c>
      <c r="G8" s="20">
        <f t="shared" si="3"/>
        <v>5905.2429667519182</v>
      </c>
      <c r="H8" s="20">
        <f t="shared" si="3"/>
        <v>5923.0612660289025</v>
      </c>
      <c r="I8" s="20">
        <f t="shared" si="3"/>
        <v>7234.5797598627787</v>
      </c>
      <c r="J8" s="20">
        <f t="shared" si="3"/>
        <v>5721.6806722689071</v>
      </c>
      <c r="K8" s="20">
        <f t="shared" si="3"/>
        <v>5960.3007518796994</v>
      </c>
      <c r="L8" s="20">
        <f t="shared" si="3"/>
        <v>7047.8178368121444</v>
      </c>
      <c r="M8" s="20">
        <f t="shared" si="3"/>
        <v>5665.0369528140991</v>
      </c>
      <c r="N8" s="20">
        <f t="shared" si="3"/>
        <v>5613.6416184971094</v>
      </c>
      <c r="O8" s="20">
        <f t="shared" si="3"/>
        <v>7980.6475623371789</v>
      </c>
      <c r="P8" s="66">
        <f t="shared" si="1"/>
        <v>7165.487305462696</v>
      </c>
    </row>
    <row r="9" spans="1:16" x14ac:dyDescent="0.25">
      <c r="A9" s="19" t="s">
        <v>36</v>
      </c>
      <c r="B9" s="20">
        <v>340</v>
      </c>
      <c r="C9" s="20">
        <v>377</v>
      </c>
      <c r="D9" s="20">
        <v>440</v>
      </c>
      <c r="E9" s="20">
        <v>219</v>
      </c>
      <c r="F9" s="20">
        <v>450</v>
      </c>
      <c r="G9" s="20">
        <v>217</v>
      </c>
      <c r="H9" s="20">
        <v>300</v>
      </c>
      <c r="I9" s="20">
        <v>317.7</v>
      </c>
      <c r="J9" s="20">
        <v>264</v>
      </c>
      <c r="K9" s="20">
        <v>304</v>
      </c>
      <c r="L9" s="20">
        <v>372</v>
      </c>
      <c r="M9" s="20">
        <v>412</v>
      </c>
      <c r="N9" s="20">
        <v>187</v>
      </c>
      <c r="O9" s="20">
        <v>290</v>
      </c>
      <c r="P9" s="67">
        <f t="shared" si="1"/>
        <v>320.69285714285712</v>
      </c>
    </row>
    <row r="10" spans="1:16" x14ac:dyDescent="0.25">
      <c r="A10" s="23" t="s">
        <v>16</v>
      </c>
      <c r="B10" s="24">
        <v>15.06985607176904</v>
      </c>
      <c r="C10" s="24">
        <v>13.13</v>
      </c>
      <c r="D10" s="24">
        <v>11.38664688537359</v>
      </c>
      <c r="E10" s="24">
        <v>15.81</v>
      </c>
      <c r="F10" s="24">
        <v>18</v>
      </c>
      <c r="G10" s="25">
        <v>16.100000000000001</v>
      </c>
      <c r="H10" s="24">
        <v>13.721437244964482</v>
      </c>
      <c r="I10" s="24">
        <v>14.79</v>
      </c>
      <c r="J10" s="24">
        <v>14.99</v>
      </c>
      <c r="K10" s="24">
        <v>14.455</v>
      </c>
      <c r="L10" s="24">
        <v>12.76</v>
      </c>
      <c r="M10" s="24">
        <v>12.52</v>
      </c>
      <c r="N10" s="24">
        <v>13.655046869597779</v>
      </c>
      <c r="O10" s="24">
        <v>16.53</v>
      </c>
      <c r="P10" s="68">
        <f t="shared" si="1"/>
        <v>14.494141933693209</v>
      </c>
    </row>
    <row r="11" spans="1:16" x14ac:dyDescent="0.25">
      <c r="A11" s="19" t="s">
        <v>17</v>
      </c>
      <c r="B11" s="2">
        <v>30940</v>
      </c>
      <c r="C11" s="2">
        <v>31774</v>
      </c>
      <c r="D11" s="2">
        <v>26642</v>
      </c>
      <c r="E11" s="2">
        <v>30415</v>
      </c>
      <c r="F11" s="2">
        <v>28100</v>
      </c>
      <c r="G11" s="2">
        <v>26307</v>
      </c>
      <c r="H11" s="2">
        <v>29670</v>
      </c>
      <c r="I11" s="2">
        <v>28692</v>
      </c>
      <c r="J11" s="2">
        <v>27363</v>
      </c>
      <c r="K11" s="2">
        <v>29807</v>
      </c>
      <c r="L11" s="3">
        <v>30098</v>
      </c>
      <c r="M11" s="2">
        <v>29106</v>
      </c>
      <c r="N11" s="2">
        <v>27576</v>
      </c>
      <c r="O11" s="2">
        <v>29390</v>
      </c>
      <c r="P11" s="69">
        <f t="shared" si="1"/>
        <v>28991.428571428572</v>
      </c>
    </row>
    <row r="12" spans="1:16" x14ac:dyDescent="0.25">
      <c r="A12" s="23" t="s">
        <v>18</v>
      </c>
      <c r="B12" s="24">
        <v>25</v>
      </c>
      <c r="C12" s="24">
        <v>35.594999999999999</v>
      </c>
      <c r="D12" s="24">
        <v>35.887</v>
      </c>
      <c r="E12" s="24">
        <v>30</v>
      </c>
      <c r="F12" s="24">
        <v>14.5</v>
      </c>
      <c r="G12" s="25">
        <v>31.28</v>
      </c>
      <c r="H12" s="24">
        <v>35.373600000000003</v>
      </c>
      <c r="I12" s="24">
        <v>29.15</v>
      </c>
      <c r="J12" s="24">
        <v>35.700000000000003</v>
      </c>
      <c r="K12" s="24">
        <v>33.25</v>
      </c>
      <c r="L12" s="24">
        <v>31.62</v>
      </c>
      <c r="M12" s="24">
        <v>35.18</v>
      </c>
      <c r="N12" s="24">
        <v>34.6</v>
      </c>
      <c r="O12" s="24">
        <v>26.87</v>
      </c>
      <c r="P12" s="68">
        <f t="shared" si="1"/>
        <v>31.000400000000006</v>
      </c>
    </row>
    <row r="13" spans="1:16" ht="15.75" thickBot="1" x14ac:dyDescent="0.3">
      <c r="A13" s="30" t="s">
        <v>19</v>
      </c>
      <c r="B13" s="31">
        <v>19850</v>
      </c>
      <c r="C13" s="31">
        <v>18343</v>
      </c>
      <c r="D13" s="31">
        <v>15229</v>
      </c>
      <c r="E13" s="31">
        <v>19117</v>
      </c>
      <c r="F13" s="31">
        <v>17900</v>
      </c>
      <c r="G13" s="31">
        <v>15393</v>
      </c>
      <c r="H13" s="31">
        <v>17460</v>
      </c>
      <c r="I13" s="31">
        <v>17574</v>
      </c>
      <c r="J13" s="31">
        <v>17022</v>
      </c>
      <c r="K13" s="31">
        <v>16515</v>
      </c>
      <c r="L13" s="32">
        <v>18571</v>
      </c>
      <c r="M13" s="31">
        <v>16608</v>
      </c>
      <c r="N13" s="31">
        <v>16186</v>
      </c>
      <c r="O13" s="31">
        <v>17870</v>
      </c>
      <c r="P13" s="70">
        <f t="shared" si="1"/>
        <v>17402.714285714286</v>
      </c>
    </row>
    <row r="14" spans="1:16" s="7" customFormat="1" ht="19.5" thickBot="1" x14ac:dyDescent="0.3">
      <c r="A14" s="77" t="s">
        <v>22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9"/>
    </row>
    <row r="15" spans="1:16" s="7" customFormat="1" x14ac:dyDescent="0.25">
      <c r="A15" s="15" t="s">
        <v>33</v>
      </c>
      <c r="B15" s="16">
        <f>(12*B20/B19)+(12*B22/B21)</f>
        <v>41441.212976652969</v>
      </c>
      <c r="C15" s="16">
        <f t="shared" ref="C15:O15" si="4">(12*C20/C19)+(12*C22/C21)</f>
        <v>41546.322123893806</v>
      </c>
      <c r="D15" s="16">
        <f t="shared" si="4"/>
        <v>43122.394416274066</v>
      </c>
      <c r="E15" s="16">
        <f t="shared" si="4"/>
        <v>34593.958254269448</v>
      </c>
      <c r="F15" s="16">
        <f t="shared" si="4"/>
        <v>37673.563218390802</v>
      </c>
      <c r="G15" s="16">
        <f t="shared" si="4"/>
        <v>29044.472049689441</v>
      </c>
      <c r="H15" s="16">
        <f t="shared" si="4"/>
        <v>31870.780418456627</v>
      </c>
      <c r="I15" s="16">
        <f t="shared" si="4"/>
        <v>38125.924593390548</v>
      </c>
      <c r="J15" s="16">
        <f t="shared" si="4"/>
        <v>31979.015702344979</v>
      </c>
      <c r="K15" s="16">
        <f t="shared" si="4"/>
        <v>35225.661053359792</v>
      </c>
      <c r="L15" s="16">
        <f t="shared" si="4"/>
        <v>39494.945661549078</v>
      </c>
      <c r="M15" s="16">
        <f t="shared" si="4"/>
        <v>38341.709546703671</v>
      </c>
      <c r="N15" s="16">
        <f t="shared" si="4"/>
        <v>34257.022630948923</v>
      </c>
      <c r="O15" s="16">
        <f t="shared" si="4"/>
        <v>33608.170548929207</v>
      </c>
      <c r="P15" s="18">
        <f t="shared" ref="P15:P22" si="5">SUMIF(B15:O15,"&gt;0")/COUNTIF(B15:O15,"&gt;0")</f>
        <v>36451.796656775237</v>
      </c>
    </row>
    <row r="16" spans="1:16" s="7" customFormat="1" x14ac:dyDescent="0.25">
      <c r="A16" s="19" t="s">
        <v>34</v>
      </c>
      <c r="B16" s="20">
        <f>12*B20/B19</f>
        <v>31438.927262367259</v>
      </c>
      <c r="C16" s="20">
        <f t="shared" ref="C16:O16" si="6">12*C20/C19</f>
        <v>34468.800000000003</v>
      </c>
      <c r="D16" s="20">
        <f t="shared" si="6"/>
        <v>36520.672344214545</v>
      </c>
      <c r="E16" s="20">
        <f t="shared" si="6"/>
        <v>26185.958254269448</v>
      </c>
      <c r="F16" s="20">
        <f t="shared" si="6"/>
        <v>21866.666666666668</v>
      </c>
      <c r="G16" s="20">
        <f t="shared" si="6"/>
        <v>22548.819875776397</v>
      </c>
      <c r="H16" s="20">
        <f t="shared" si="6"/>
        <v>25947.719152427722</v>
      </c>
      <c r="I16" s="20">
        <f t="shared" si="6"/>
        <v>29748.459804658152</v>
      </c>
      <c r="J16" s="20">
        <f t="shared" si="6"/>
        <v>25740.360240160106</v>
      </c>
      <c r="K16" s="20">
        <f t="shared" si="6"/>
        <v>28580.006918021445</v>
      </c>
      <c r="L16" s="20">
        <f t="shared" si="6"/>
        <v>31963.636363636364</v>
      </c>
      <c r="M16" s="20">
        <f t="shared" si="6"/>
        <v>32081.789137380194</v>
      </c>
      <c r="N16" s="20">
        <f t="shared" si="6"/>
        <v>27857.831879503832</v>
      </c>
      <c r="O16" s="20">
        <f t="shared" si="6"/>
        <v>24747.731397459163</v>
      </c>
      <c r="P16" s="37">
        <f t="shared" si="5"/>
        <v>28549.812806895807</v>
      </c>
    </row>
    <row r="17" spans="1:16" s="7" customFormat="1" x14ac:dyDescent="0.25">
      <c r="A17" s="19" t="s">
        <v>35</v>
      </c>
      <c r="B17" s="20">
        <f>12*B22/B21</f>
        <v>10002.285714285714</v>
      </c>
      <c r="C17" s="20">
        <f t="shared" ref="C17:O17" si="7">12*C22/C21</f>
        <v>7077.5221238938057</v>
      </c>
      <c r="D17" s="20">
        <f t="shared" si="7"/>
        <v>6601.7220720595196</v>
      </c>
      <c r="E17" s="20">
        <f t="shared" si="7"/>
        <v>8408</v>
      </c>
      <c r="F17" s="20">
        <f t="shared" si="7"/>
        <v>15806.896551724138</v>
      </c>
      <c r="G17" s="20">
        <f t="shared" si="7"/>
        <v>6495.652173913043</v>
      </c>
      <c r="H17" s="20">
        <f t="shared" si="7"/>
        <v>5923.0612660289025</v>
      </c>
      <c r="I17" s="20">
        <f t="shared" si="7"/>
        <v>8377.4647887323936</v>
      </c>
      <c r="J17" s="20">
        <f t="shared" si="7"/>
        <v>6238.6554621848736</v>
      </c>
      <c r="K17" s="20">
        <f t="shared" si="7"/>
        <v>6645.6541353383454</v>
      </c>
      <c r="L17" s="20">
        <f t="shared" si="7"/>
        <v>7531.3092979127132</v>
      </c>
      <c r="M17" s="20">
        <f t="shared" si="7"/>
        <v>6259.9204093234794</v>
      </c>
      <c r="N17" s="20">
        <f t="shared" si="7"/>
        <v>6399.1907514450868</v>
      </c>
      <c r="O17" s="20">
        <f t="shared" si="7"/>
        <v>8860.4391514700401</v>
      </c>
      <c r="P17" s="37">
        <f t="shared" si="5"/>
        <v>7901.9838498794325</v>
      </c>
    </row>
    <row r="18" spans="1:16" s="7" customFormat="1" x14ac:dyDescent="0.25">
      <c r="A18" s="19" t="s">
        <v>36</v>
      </c>
      <c r="B18" s="20">
        <v>340</v>
      </c>
      <c r="C18" s="20">
        <v>394</v>
      </c>
      <c r="D18" s="20">
        <v>440</v>
      </c>
      <c r="E18" s="20">
        <v>232</v>
      </c>
      <c r="F18" s="20">
        <v>450</v>
      </c>
      <c r="G18" s="20">
        <v>232</v>
      </c>
      <c r="H18" s="20">
        <v>300</v>
      </c>
      <c r="I18" s="20">
        <v>328.4</v>
      </c>
      <c r="J18" s="20">
        <v>277</v>
      </c>
      <c r="K18" s="20">
        <v>333</v>
      </c>
      <c r="L18" s="20">
        <v>379</v>
      </c>
      <c r="M18" s="20">
        <v>412</v>
      </c>
      <c r="N18" s="20">
        <v>196</v>
      </c>
      <c r="O18" s="21">
        <v>290</v>
      </c>
      <c r="P18" s="22">
        <f t="shared" si="5"/>
        <v>328.81428571428569</v>
      </c>
    </row>
    <row r="19" spans="1:16" s="7" customFormat="1" x14ac:dyDescent="0.25">
      <c r="A19" s="23" t="s">
        <v>16</v>
      </c>
      <c r="B19" s="24">
        <v>13.679856071769041</v>
      </c>
      <c r="C19" s="24">
        <v>12.5</v>
      </c>
      <c r="D19" s="24">
        <v>11.38664688537359</v>
      </c>
      <c r="E19" s="24">
        <v>15.81</v>
      </c>
      <c r="F19" s="24">
        <v>18</v>
      </c>
      <c r="G19" s="25">
        <v>16.100000000000001</v>
      </c>
      <c r="H19" s="24">
        <v>13.721437244964482</v>
      </c>
      <c r="I19" s="24">
        <v>13.31</v>
      </c>
      <c r="J19" s="24">
        <v>14.99</v>
      </c>
      <c r="K19" s="24">
        <v>14.455</v>
      </c>
      <c r="L19" s="24">
        <v>12.76</v>
      </c>
      <c r="M19" s="24">
        <v>12.52</v>
      </c>
      <c r="N19" s="24">
        <v>13.655046869597779</v>
      </c>
      <c r="O19" s="26">
        <v>16.53</v>
      </c>
      <c r="P19" s="27">
        <f t="shared" si="5"/>
        <v>14.244141933693209</v>
      </c>
    </row>
    <row r="20" spans="1:16" s="7" customFormat="1" x14ac:dyDescent="0.25">
      <c r="A20" s="19" t="s">
        <v>17</v>
      </c>
      <c r="B20" s="2">
        <v>35840</v>
      </c>
      <c r="C20" s="2">
        <v>35905</v>
      </c>
      <c r="D20" s="2">
        <v>34654</v>
      </c>
      <c r="E20" s="2">
        <v>34500</v>
      </c>
      <c r="F20" s="2">
        <v>32800</v>
      </c>
      <c r="G20" s="2">
        <v>30253</v>
      </c>
      <c r="H20" s="2">
        <v>29670</v>
      </c>
      <c r="I20" s="2">
        <v>32996</v>
      </c>
      <c r="J20" s="2">
        <v>32154</v>
      </c>
      <c r="K20" s="2">
        <v>34427</v>
      </c>
      <c r="L20" s="3">
        <v>33988</v>
      </c>
      <c r="M20" s="2">
        <v>33472</v>
      </c>
      <c r="N20" s="2">
        <v>31700</v>
      </c>
      <c r="O20" s="28">
        <v>34090</v>
      </c>
      <c r="P20" s="29">
        <f t="shared" si="5"/>
        <v>33317.785714285717</v>
      </c>
    </row>
    <row r="21" spans="1:16" s="7" customFormat="1" x14ac:dyDescent="0.25">
      <c r="A21" s="23" t="s">
        <v>18</v>
      </c>
      <c r="B21" s="24">
        <v>26.25</v>
      </c>
      <c r="C21" s="24">
        <v>33.9</v>
      </c>
      <c r="D21" s="24">
        <v>35.887</v>
      </c>
      <c r="E21" s="24">
        <v>30</v>
      </c>
      <c r="F21" s="24">
        <v>14.5</v>
      </c>
      <c r="G21" s="25">
        <v>31.28</v>
      </c>
      <c r="H21" s="24">
        <v>35.373600000000003</v>
      </c>
      <c r="I21" s="24">
        <v>27.69</v>
      </c>
      <c r="J21" s="24">
        <v>35.700000000000003</v>
      </c>
      <c r="K21" s="24">
        <v>33.25</v>
      </c>
      <c r="L21" s="24">
        <v>31.62</v>
      </c>
      <c r="M21" s="24">
        <v>35.18</v>
      </c>
      <c r="N21" s="24">
        <v>34.6</v>
      </c>
      <c r="O21" s="26">
        <v>26.87</v>
      </c>
      <c r="P21" s="27">
        <f t="shared" si="5"/>
        <v>30.864328571428576</v>
      </c>
    </row>
    <row r="22" spans="1:16" s="7" customFormat="1" ht="15.75" thickBot="1" x14ac:dyDescent="0.3">
      <c r="A22" s="30" t="s">
        <v>19</v>
      </c>
      <c r="B22" s="31">
        <v>21880</v>
      </c>
      <c r="C22" s="31">
        <v>19994</v>
      </c>
      <c r="D22" s="31">
        <v>19743</v>
      </c>
      <c r="E22" s="31">
        <v>21020</v>
      </c>
      <c r="F22" s="31">
        <v>19100</v>
      </c>
      <c r="G22" s="31">
        <v>16932</v>
      </c>
      <c r="H22" s="31">
        <v>17460</v>
      </c>
      <c r="I22" s="31">
        <v>19331</v>
      </c>
      <c r="J22" s="31">
        <v>18560</v>
      </c>
      <c r="K22" s="31">
        <v>18414</v>
      </c>
      <c r="L22" s="32">
        <v>19845</v>
      </c>
      <c r="M22" s="31">
        <v>18352</v>
      </c>
      <c r="N22" s="31">
        <v>18451</v>
      </c>
      <c r="O22" s="33">
        <v>19840</v>
      </c>
      <c r="P22" s="34">
        <f t="shared" si="5"/>
        <v>19208.714285714286</v>
      </c>
    </row>
    <row r="23" spans="1:16" s="7" customFormat="1" ht="19.5" thickBot="1" x14ac:dyDescent="0.3">
      <c r="A23" s="77" t="s">
        <v>30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9"/>
    </row>
    <row r="24" spans="1:16" s="7" customFormat="1" x14ac:dyDescent="0.25">
      <c r="A24" s="15" t="s">
        <v>33</v>
      </c>
      <c r="B24" s="16">
        <f>(12*B29/B28)+(12*B31/B30)</f>
        <v>44719.354314193391</v>
      </c>
      <c r="C24" s="16">
        <f t="shared" ref="C24:O24" si="8">(12*C29/C28)+(12*C31/C30)</f>
        <v>46915.92</v>
      </c>
      <c r="D24" s="16">
        <f t="shared" si="8"/>
        <v>40991.320393051436</v>
      </c>
      <c r="E24" s="16">
        <f t="shared" si="8"/>
        <v>35934.628083491465</v>
      </c>
      <c r="F24" s="16">
        <f t="shared" si="8"/>
        <v>44180</v>
      </c>
      <c r="G24" s="16">
        <f t="shared" si="8"/>
        <v>32146.470260162067</v>
      </c>
      <c r="H24" s="16">
        <f t="shared" si="8"/>
        <v>38661.406245882674</v>
      </c>
      <c r="I24" s="16">
        <f t="shared" si="8"/>
        <v>41570.374317528302</v>
      </c>
      <c r="J24" s="16">
        <f t="shared" si="8"/>
        <v>40356.76222621843</v>
      </c>
      <c r="K24" s="16">
        <f t="shared" si="8"/>
        <v>35005.300906501834</v>
      </c>
      <c r="L24" s="16">
        <f t="shared" si="8"/>
        <v>43956.006250612889</v>
      </c>
      <c r="M24" s="16">
        <f t="shared" si="8"/>
        <v>38020.683285302592</v>
      </c>
      <c r="N24" s="16">
        <f t="shared" si="8"/>
        <v>37934.812199406551</v>
      </c>
      <c r="O24" s="17">
        <f t="shared" si="8"/>
        <v>34428.105115600971</v>
      </c>
      <c r="P24" s="18">
        <f t="shared" ref="P24:P31" si="9">SUMIF(B24:O24,"&gt;0")/COUNTIF(B24:O24,"&gt;0")</f>
        <v>39630.081685568039</v>
      </c>
    </row>
    <row r="25" spans="1:16" s="7" customFormat="1" x14ac:dyDescent="0.25">
      <c r="A25" s="19" t="s">
        <v>34</v>
      </c>
      <c r="B25" s="35">
        <f>12*B29/B28</f>
        <v>34579.311179757737</v>
      </c>
      <c r="C25" s="35">
        <f t="shared" ref="C25:O25" si="10">12*C29/C28</f>
        <v>38430.720000000001</v>
      </c>
      <c r="D25" s="35">
        <f t="shared" si="10"/>
        <v>35296.292768742045</v>
      </c>
      <c r="E25" s="35">
        <f t="shared" si="10"/>
        <v>28347.628083491461</v>
      </c>
      <c r="F25" s="35">
        <f t="shared" si="10"/>
        <v>29600</v>
      </c>
      <c r="G25" s="35">
        <f t="shared" si="10"/>
        <v>23977.914110429447</v>
      </c>
      <c r="H25" s="35">
        <f t="shared" si="10"/>
        <v>31466.209828215262</v>
      </c>
      <c r="I25" s="35">
        <f t="shared" si="10"/>
        <v>32364.653902798233</v>
      </c>
      <c r="J25" s="35">
        <f t="shared" si="10"/>
        <v>32680.376684049759</v>
      </c>
      <c r="K25" s="35">
        <f t="shared" si="10"/>
        <v>29029.872335073265</v>
      </c>
      <c r="L25" s="35">
        <f t="shared" si="10"/>
        <v>35167.711598746086</v>
      </c>
      <c r="M25" s="35">
        <f t="shared" si="10"/>
        <v>31861.383285302592</v>
      </c>
      <c r="N25" s="35">
        <f t="shared" si="10"/>
        <v>30785.101216747593</v>
      </c>
      <c r="O25" s="36">
        <f t="shared" si="10"/>
        <v>25740.689689349281</v>
      </c>
      <c r="P25" s="37">
        <f t="shared" si="9"/>
        <v>31380.561763050198</v>
      </c>
    </row>
    <row r="26" spans="1:16" s="7" customFormat="1" x14ac:dyDescent="0.25">
      <c r="A26" s="19" t="s">
        <v>35</v>
      </c>
      <c r="B26" s="35">
        <f>12*B31/B30</f>
        <v>10140.043134435658</v>
      </c>
      <c r="C26" s="35">
        <f t="shared" ref="C26:O26" si="11">12*C31/C30</f>
        <v>8485.2000000000007</v>
      </c>
      <c r="D26" s="35">
        <f t="shared" si="11"/>
        <v>5695.0276243093922</v>
      </c>
      <c r="E26" s="35">
        <f t="shared" si="11"/>
        <v>7587</v>
      </c>
      <c r="F26" s="35">
        <f t="shared" si="11"/>
        <v>14580</v>
      </c>
      <c r="G26" s="35">
        <f t="shared" si="11"/>
        <v>8168.5561497326198</v>
      </c>
      <c r="H26" s="35">
        <f t="shared" si="11"/>
        <v>7195.1964176674119</v>
      </c>
      <c r="I26" s="35">
        <f t="shared" si="11"/>
        <v>9205.720414730069</v>
      </c>
      <c r="J26" s="35">
        <f t="shared" si="11"/>
        <v>7676.385542168674</v>
      </c>
      <c r="K26" s="35">
        <f t="shared" si="11"/>
        <v>5975.4285714285716</v>
      </c>
      <c r="L26" s="35">
        <f t="shared" si="11"/>
        <v>8788.2946518668014</v>
      </c>
      <c r="M26" s="35">
        <f t="shared" si="11"/>
        <v>6159.3</v>
      </c>
      <c r="N26" s="35">
        <f t="shared" si="11"/>
        <v>7149.7109826589594</v>
      </c>
      <c r="O26" s="36">
        <f t="shared" si="11"/>
        <v>8687.4154262516913</v>
      </c>
      <c r="P26" s="37">
        <f t="shared" si="9"/>
        <v>8249.5199225178458</v>
      </c>
    </row>
    <row r="27" spans="1:16" s="7" customFormat="1" x14ac:dyDescent="0.25">
      <c r="A27" s="19" t="s">
        <v>36</v>
      </c>
      <c r="B27" s="20">
        <v>305</v>
      </c>
      <c r="C27" s="20">
        <v>394</v>
      </c>
      <c r="D27" s="20">
        <v>250</v>
      </c>
      <c r="E27" s="20">
        <v>232</v>
      </c>
      <c r="F27" s="20">
        <v>165</v>
      </c>
      <c r="G27" s="20">
        <v>245</v>
      </c>
      <c r="H27" s="20">
        <v>310</v>
      </c>
      <c r="I27" s="20">
        <v>250</v>
      </c>
      <c r="J27" s="20">
        <v>250</v>
      </c>
      <c r="K27" s="20">
        <v>222</v>
      </c>
      <c r="L27" s="20">
        <v>379</v>
      </c>
      <c r="M27" s="20">
        <v>289</v>
      </c>
      <c r="N27" s="20">
        <v>240</v>
      </c>
      <c r="O27" s="21">
        <v>290</v>
      </c>
      <c r="P27" s="22">
        <f t="shared" si="9"/>
        <v>272.92857142857144</v>
      </c>
    </row>
    <row r="28" spans="1:16" s="7" customFormat="1" x14ac:dyDescent="0.25">
      <c r="A28" s="23" t="s">
        <v>16</v>
      </c>
      <c r="B28" s="24">
        <v>13.679856071769041</v>
      </c>
      <c r="C28" s="24">
        <v>12.5</v>
      </c>
      <c r="D28" s="24">
        <v>12.280043200000001</v>
      </c>
      <c r="E28" s="24">
        <v>15.81</v>
      </c>
      <c r="F28" s="24">
        <v>15</v>
      </c>
      <c r="G28" s="25">
        <v>16.3</v>
      </c>
      <c r="H28" s="24">
        <v>14.224782789017191</v>
      </c>
      <c r="I28" s="24">
        <v>13.58</v>
      </c>
      <c r="J28" s="24">
        <v>13.45504686959778</v>
      </c>
      <c r="K28" s="24">
        <v>15.901</v>
      </c>
      <c r="L28" s="24">
        <v>12.76</v>
      </c>
      <c r="M28" s="24">
        <v>13.88</v>
      </c>
      <c r="N28" s="24">
        <v>13.655046869597779</v>
      </c>
      <c r="O28" s="26">
        <v>18.18133102290745</v>
      </c>
      <c r="P28" s="27">
        <f t="shared" si="9"/>
        <v>14.371936201634947</v>
      </c>
    </row>
    <row r="29" spans="1:16" s="7" customFormat="1" x14ac:dyDescent="0.25">
      <c r="A29" s="19" t="s">
        <v>17</v>
      </c>
      <c r="B29" s="2">
        <v>39420</v>
      </c>
      <c r="C29" s="2">
        <v>40032</v>
      </c>
      <c r="D29" s="2">
        <v>36120</v>
      </c>
      <c r="E29" s="2">
        <v>37348</v>
      </c>
      <c r="F29" s="2">
        <v>37000</v>
      </c>
      <c r="G29" s="2">
        <v>32570</v>
      </c>
      <c r="H29" s="2">
        <v>37300</v>
      </c>
      <c r="I29" s="2">
        <v>36626</v>
      </c>
      <c r="J29" s="2">
        <v>36643</v>
      </c>
      <c r="K29" s="2">
        <v>38467</v>
      </c>
      <c r="L29" s="3">
        <v>37395</v>
      </c>
      <c r="M29" s="2">
        <v>36853</v>
      </c>
      <c r="N29" s="2">
        <v>35031</v>
      </c>
      <c r="O29" s="28">
        <v>39000</v>
      </c>
      <c r="P29" s="29">
        <f t="shared" si="9"/>
        <v>37128.928571428572</v>
      </c>
    </row>
    <row r="30" spans="1:16" s="7" customFormat="1" x14ac:dyDescent="0.25">
      <c r="A30" s="23" t="s">
        <v>18</v>
      </c>
      <c r="B30" s="24">
        <v>27.82</v>
      </c>
      <c r="C30" s="24">
        <v>30</v>
      </c>
      <c r="D30" s="24">
        <v>45.25</v>
      </c>
      <c r="E30" s="24">
        <v>40</v>
      </c>
      <c r="F30" s="24">
        <v>20</v>
      </c>
      <c r="G30" s="25">
        <v>28.05</v>
      </c>
      <c r="H30" s="24">
        <v>35.373600000000003</v>
      </c>
      <c r="I30" s="24">
        <v>27.97</v>
      </c>
      <c r="J30" s="24">
        <v>33.200000000000003</v>
      </c>
      <c r="K30" s="24">
        <v>42</v>
      </c>
      <c r="L30" s="24">
        <v>29.73</v>
      </c>
      <c r="M30" s="24">
        <v>40</v>
      </c>
      <c r="N30" s="24">
        <v>34.6</v>
      </c>
      <c r="O30" s="26">
        <v>29.56</v>
      </c>
      <c r="P30" s="27">
        <f t="shared" si="9"/>
        <v>33.110971428571432</v>
      </c>
    </row>
    <row r="31" spans="1:16" s="7" customFormat="1" ht="15.75" thickBot="1" x14ac:dyDescent="0.3">
      <c r="A31" s="30" t="s">
        <v>19</v>
      </c>
      <c r="B31" s="31">
        <v>23508</v>
      </c>
      <c r="C31" s="31">
        <v>21213</v>
      </c>
      <c r="D31" s="31">
        <v>21475</v>
      </c>
      <c r="E31" s="31">
        <v>25290</v>
      </c>
      <c r="F31" s="31">
        <v>24300</v>
      </c>
      <c r="G31" s="31">
        <v>19094</v>
      </c>
      <c r="H31" s="31">
        <v>21210</v>
      </c>
      <c r="I31" s="31">
        <v>21457</v>
      </c>
      <c r="J31" s="31">
        <v>21238</v>
      </c>
      <c r="K31" s="31">
        <v>20914</v>
      </c>
      <c r="L31" s="32">
        <v>21773</v>
      </c>
      <c r="M31" s="31">
        <v>20531</v>
      </c>
      <c r="N31" s="31">
        <v>20615</v>
      </c>
      <c r="O31" s="33">
        <v>21400</v>
      </c>
      <c r="P31" s="34">
        <f t="shared" si="9"/>
        <v>21715.571428571428</v>
      </c>
    </row>
    <row r="32" spans="1:16" ht="19.5" thickBot="1" x14ac:dyDescent="0.3">
      <c r="A32" s="77" t="s">
        <v>23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9"/>
    </row>
    <row r="33" spans="1:16" x14ac:dyDescent="0.25">
      <c r="A33" s="15" t="s">
        <v>33</v>
      </c>
      <c r="B33" s="42">
        <f>ROUND(B15-B6,0)</f>
        <v>7276</v>
      </c>
      <c r="C33" s="42">
        <f t="shared" ref="C33:O33" si="12">ROUND(C15-C6,0)</f>
        <v>6323</v>
      </c>
      <c r="D33" s="42">
        <f t="shared" si="12"/>
        <v>9953</v>
      </c>
      <c r="E33" s="42">
        <f t="shared" si="12"/>
        <v>3862</v>
      </c>
      <c r="F33" s="42">
        <f t="shared" si="12"/>
        <v>4126</v>
      </c>
      <c r="G33" s="42">
        <f t="shared" si="12"/>
        <v>3532</v>
      </c>
      <c r="H33" s="42">
        <f t="shared" si="12"/>
        <v>0</v>
      </c>
      <c r="I33" s="42">
        <f t="shared" si="12"/>
        <v>7612</v>
      </c>
      <c r="J33" s="42">
        <f t="shared" si="12"/>
        <v>4352</v>
      </c>
      <c r="K33" s="42">
        <f t="shared" si="12"/>
        <v>4521</v>
      </c>
      <c r="L33" s="42">
        <f t="shared" si="12"/>
        <v>4142</v>
      </c>
      <c r="M33" s="42">
        <f t="shared" si="12"/>
        <v>4780</v>
      </c>
      <c r="N33" s="42">
        <f t="shared" si="12"/>
        <v>4410</v>
      </c>
      <c r="O33" s="43">
        <f t="shared" si="12"/>
        <v>4292</v>
      </c>
      <c r="P33" s="59">
        <f>AVERAGE(B33:O33)</f>
        <v>4941.5</v>
      </c>
    </row>
    <row r="34" spans="1:16" x14ac:dyDescent="0.25">
      <c r="A34" s="19" t="s">
        <v>34</v>
      </c>
      <c r="B34" s="44">
        <f>ROUND(B16-B7,0)</f>
        <v>6802</v>
      </c>
      <c r="C34" s="44">
        <f t="shared" ref="C34:O34" si="13">ROUND(C16-C7,0)</f>
        <v>5429</v>
      </c>
      <c r="D34" s="44">
        <f t="shared" si="13"/>
        <v>8444</v>
      </c>
      <c r="E34" s="44">
        <f t="shared" si="13"/>
        <v>3101</v>
      </c>
      <c r="F34" s="44">
        <f t="shared" si="13"/>
        <v>3133</v>
      </c>
      <c r="G34" s="44">
        <f t="shared" si="13"/>
        <v>2941</v>
      </c>
      <c r="H34" s="44">
        <f t="shared" si="13"/>
        <v>0</v>
      </c>
      <c r="I34" s="44">
        <f t="shared" si="13"/>
        <v>6469</v>
      </c>
      <c r="J34" s="44">
        <f t="shared" si="13"/>
        <v>3835</v>
      </c>
      <c r="K34" s="44">
        <f t="shared" si="13"/>
        <v>3835</v>
      </c>
      <c r="L34" s="44">
        <f t="shared" si="13"/>
        <v>3658</v>
      </c>
      <c r="M34" s="44">
        <f t="shared" si="13"/>
        <v>4185</v>
      </c>
      <c r="N34" s="44">
        <f t="shared" si="13"/>
        <v>3624</v>
      </c>
      <c r="O34" s="45">
        <f t="shared" si="13"/>
        <v>3412</v>
      </c>
      <c r="P34" s="60">
        <f t="shared" ref="P34:P40" si="14">AVERAGE(B34:O34)</f>
        <v>4204.8571428571431</v>
      </c>
    </row>
    <row r="35" spans="1:16" x14ac:dyDescent="0.25">
      <c r="A35" s="19" t="s">
        <v>35</v>
      </c>
      <c r="B35" s="44">
        <f>ROUND(B17-B8,0)</f>
        <v>474</v>
      </c>
      <c r="C35" s="44">
        <f t="shared" ref="C35:O35" si="15">ROUND(C17-C8,0)</f>
        <v>894</v>
      </c>
      <c r="D35" s="44">
        <f t="shared" si="15"/>
        <v>1509</v>
      </c>
      <c r="E35" s="44">
        <f t="shared" si="15"/>
        <v>761</v>
      </c>
      <c r="F35" s="44">
        <f t="shared" si="15"/>
        <v>993</v>
      </c>
      <c r="G35" s="44">
        <f t="shared" si="15"/>
        <v>590</v>
      </c>
      <c r="H35" s="44">
        <f t="shared" si="15"/>
        <v>0</v>
      </c>
      <c r="I35" s="44">
        <f t="shared" si="15"/>
        <v>1143</v>
      </c>
      <c r="J35" s="44">
        <f t="shared" si="15"/>
        <v>517</v>
      </c>
      <c r="K35" s="44">
        <f t="shared" si="15"/>
        <v>685</v>
      </c>
      <c r="L35" s="44">
        <f t="shared" si="15"/>
        <v>483</v>
      </c>
      <c r="M35" s="44">
        <f t="shared" si="15"/>
        <v>595</v>
      </c>
      <c r="N35" s="44">
        <f t="shared" si="15"/>
        <v>786</v>
      </c>
      <c r="O35" s="45">
        <f t="shared" si="15"/>
        <v>880</v>
      </c>
      <c r="P35" s="60">
        <f t="shared" si="14"/>
        <v>736.42857142857144</v>
      </c>
    </row>
    <row r="36" spans="1:16" x14ac:dyDescent="0.25">
      <c r="A36" s="19" t="s">
        <v>36</v>
      </c>
      <c r="B36" s="46">
        <f>ROUND(B18-B9,0)</f>
        <v>0</v>
      </c>
      <c r="C36" s="46">
        <f t="shared" ref="C36:O36" si="16">ROUND(C18-C9,0)</f>
        <v>17</v>
      </c>
      <c r="D36" s="46">
        <f t="shared" si="16"/>
        <v>0</v>
      </c>
      <c r="E36" s="46">
        <f t="shared" si="16"/>
        <v>13</v>
      </c>
      <c r="F36" s="46">
        <f t="shared" si="16"/>
        <v>0</v>
      </c>
      <c r="G36" s="46">
        <f t="shared" si="16"/>
        <v>15</v>
      </c>
      <c r="H36" s="46">
        <f t="shared" si="16"/>
        <v>0</v>
      </c>
      <c r="I36" s="46">
        <f t="shared" si="16"/>
        <v>11</v>
      </c>
      <c r="J36" s="46">
        <f t="shared" si="16"/>
        <v>13</v>
      </c>
      <c r="K36" s="46">
        <f t="shared" si="16"/>
        <v>29</v>
      </c>
      <c r="L36" s="46">
        <f t="shared" si="16"/>
        <v>7</v>
      </c>
      <c r="M36" s="46">
        <f t="shared" si="16"/>
        <v>0</v>
      </c>
      <c r="N36" s="46">
        <f t="shared" si="16"/>
        <v>9</v>
      </c>
      <c r="O36" s="47">
        <f t="shared" si="16"/>
        <v>0</v>
      </c>
      <c r="P36" s="61">
        <f t="shared" si="14"/>
        <v>8.1428571428571423</v>
      </c>
    </row>
    <row r="37" spans="1:16" x14ac:dyDescent="0.25">
      <c r="A37" s="23" t="s">
        <v>16</v>
      </c>
      <c r="B37" s="49">
        <f>ROUND(B19-B10,2)</f>
        <v>-1.39</v>
      </c>
      <c r="C37" s="49">
        <f t="shared" ref="C37:O37" si="17">ROUND(C19-C10,2)</f>
        <v>-0.63</v>
      </c>
      <c r="D37" s="49">
        <f t="shared" si="17"/>
        <v>0</v>
      </c>
      <c r="E37" s="49">
        <f t="shared" si="17"/>
        <v>0</v>
      </c>
      <c r="F37" s="49">
        <f t="shared" si="17"/>
        <v>0</v>
      </c>
      <c r="G37" s="49">
        <f t="shared" si="17"/>
        <v>0</v>
      </c>
      <c r="H37" s="49">
        <f t="shared" si="17"/>
        <v>0</v>
      </c>
      <c r="I37" s="49">
        <f t="shared" si="17"/>
        <v>-1.48</v>
      </c>
      <c r="J37" s="49">
        <f t="shared" si="17"/>
        <v>0</v>
      </c>
      <c r="K37" s="49">
        <f t="shared" si="17"/>
        <v>0</v>
      </c>
      <c r="L37" s="49">
        <f t="shared" si="17"/>
        <v>0</v>
      </c>
      <c r="M37" s="49">
        <f t="shared" si="17"/>
        <v>0</v>
      </c>
      <c r="N37" s="49">
        <f t="shared" si="17"/>
        <v>0</v>
      </c>
      <c r="O37" s="50">
        <f t="shared" si="17"/>
        <v>0</v>
      </c>
      <c r="P37" s="48">
        <f t="shared" si="14"/>
        <v>-0.25</v>
      </c>
    </row>
    <row r="38" spans="1:16" x14ac:dyDescent="0.25">
      <c r="A38" s="19" t="s">
        <v>17</v>
      </c>
      <c r="B38" s="46">
        <f t="shared" ref="B38:O38" si="18">ROUND(B20-B11,0)</f>
        <v>4900</v>
      </c>
      <c r="C38" s="46">
        <f t="shared" si="18"/>
        <v>4131</v>
      </c>
      <c r="D38" s="46">
        <f t="shared" si="18"/>
        <v>8012</v>
      </c>
      <c r="E38" s="46">
        <f t="shared" si="18"/>
        <v>4085</v>
      </c>
      <c r="F38" s="46">
        <f t="shared" si="18"/>
        <v>4700</v>
      </c>
      <c r="G38" s="46">
        <f t="shared" si="18"/>
        <v>3946</v>
      </c>
      <c r="H38" s="46">
        <f t="shared" si="18"/>
        <v>0</v>
      </c>
      <c r="I38" s="46">
        <f t="shared" si="18"/>
        <v>4304</v>
      </c>
      <c r="J38" s="46">
        <f t="shared" si="18"/>
        <v>4791</v>
      </c>
      <c r="K38" s="46">
        <f t="shared" si="18"/>
        <v>4620</v>
      </c>
      <c r="L38" s="46">
        <f t="shared" si="18"/>
        <v>3890</v>
      </c>
      <c r="M38" s="46">
        <f t="shared" si="18"/>
        <v>4366</v>
      </c>
      <c r="N38" s="46">
        <f t="shared" si="18"/>
        <v>4124</v>
      </c>
      <c r="O38" s="47">
        <f t="shared" si="18"/>
        <v>4700</v>
      </c>
      <c r="P38" s="62">
        <f t="shared" si="14"/>
        <v>4326.3571428571431</v>
      </c>
    </row>
    <row r="39" spans="1:16" x14ac:dyDescent="0.25">
      <c r="A39" s="23" t="s">
        <v>18</v>
      </c>
      <c r="B39" s="49">
        <f t="shared" ref="B39:O39" si="19">ROUND(B21-B12,2)</f>
        <v>1.25</v>
      </c>
      <c r="C39" s="49">
        <f t="shared" si="19"/>
        <v>-1.7</v>
      </c>
      <c r="D39" s="49">
        <f t="shared" si="19"/>
        <v>0</v>
      </c>
      <c r="E39" s="49">
        <f t="shared" si="19"/>
        <v>0</v>
      </c>
      <c r="F39" s="49">
        <f t="shared" si="19"/>
        <v>0</v>
      </c>
      <c r="G39" s="49">
        <f t="shared" si="19"/>
        <v>0</v>
      </c>
      <c r="H39" s="49">
        <f t="shared" si="19"/>
        <v>0</v>
      </c>
      <c r="I39" s="49">
        <f t="shared" si="19"/>
        <v>-1.46</v>
      </c>
      <c r="J39" s="49">
        <f t="shared" si="19"/>
        <v>0</v>
      </c>
      <c r="K39" s="49">
        <f t="shared" si="19"/>
        <v>0</v>
      </c>
      <c r="L39" s="49">
        <f t="shared" si="19"/>
        <v>0</v>
      </c>
      <c r="M39" s="49">
        <f t="shared" si="19"/>
        <v>0</v>
      </c>
      <c r="N39" s="49">
        <f t="shared" si="19"/>
        <v>0</v>
      </c>
      <c r="O39" s="50">
        <f t="shared" si="19"/>
        <v>0</v>
      </c>
      <c r="P39" s="48">
        <f t="shared" si="14"/>
        <v>-0.13642857142857143</v>
      </c>
    </row>
    <row r="40" spans="1:16" ht="15.75" thickBot="1" x14ac:dyDescent="0.3">
      <c r="A40" s="30" t="s">
        <v>19</v>
      </c>
      <c r="B40" s="72">
        <f t="shared" ref="B40:O40" si="20">ROUND(B22-B13,0)</f>
        <v>2030</v>
      </c>
      <c r="C40" s="72">
        <f t="shared" si="20"/>
        <v>1651</v>
      </c>
      <c r="D40" s="72">
        <f t="shared" si="20"/>
        <v>4514</v>
      </c>
      <c r="E40" s="72">
        <f t="shared" si="20"/>
        <v>1903</v>
      </c>
      <c r="F40" s="72">
        <f t="shared" si="20"/>
        <v>1200</v>
      </c>
      <c r="G40" s="72">
        <f t="shared" si="20"/>
        <v>1539</v>
      </c>
      <c r="H40" s="72">
        <f t="shared" si="20"/>
        <v>0</v>
      </c>
      <c r="I40" s="72">
        <f t="shared" si="20"/>
        <v>1757</v>
      </c>
      <c r="J40" s="72">
        <f t="shared" si="20"/>
        <v>1538</v>
      </c>
      <c r="K40" s="72">
        <f t="shared" si="20"/>
        <v>1899</v>
      </c>
      <c r="L40" s="72">
        <f t="shared" si="20"/>
        <v>1274</v>
      </c>
      <c r="M40" s="72">
        <f t="shared" si="20"/>
        <v>1744</v>
      </c>
      <c r="N40" s="72">
        <f t="shared" si="20"/>
        <v>2265</v>
      </c>
      <c r="O40" s="73">
        <f t="shared" si="20"/>
        <v>1970</v>
      </c>
      <c r="P40" s="63">
        <f t="shared" si="14"/>
        <v>1806</v>
      </c>
    </row>
    <row r="41" spans="1:16" ht="19.5" thickBot="1" x14ac:dyDescent="0.3">
      <c r="A41" s="77" t="s">
        <v>32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9"/>
    </row>
    <row r="42" spans="1:16" x14ac:dyDescent="0.25">
      <c r="A42" s="15" t="s">
        <v>33</v>
      </c>
      <c r="B42" s="42">
        <f>ROUND(B24-B15,0)</f>
        <v>3278</v>
      </c>
      <c r="C42" s="42">
        <f t="shared" ref="C42:O42" si="21">ROUND(C24-C15,0)</f>
        <v>5370</v>
      </c>
      <c r="D42" s="42">
        <f t="shared" si="21"/>
        <v>-2131</v>
      </c>
      <c r="E42" s="42">
        <f t="shared" si="21"/>
        <v>1341</v>
      </c>
      <c r="F42" s="42">
        <f t="shared" si="21"/>
        <v>6506</v>
      </c>
      <c r="G42" s="42">
        <f t="shared" si="21"/>
        <v>3102</v>
      </c>
      <c r="H42" s="42">
        <f t="shared" si="21"/>
        <v>6791</v>
      </c>
      <c r="I42" s="42">
        <f t="shared" si="21"/>
        <v>3444</v>
      </c>
      <c r="J42" s="42">
        <f t="shared" si="21"/>
        <v>8378</v>
      </c>
      <c r="K42" s="42">
        <f t="shared" si="21"/>
        <v>-220</v>
      </c>
      <c r="L42" s="42">
        <f t="shared" si="21"/>
        <v>4461</v>
      </c>
      <c r="M42" s="42">
        <f t="shared" si="21"/>
        <v>-321</v>
      </c>
      <c r="N42" s="42">
        <f t="shared" si="21"/>
        <v>3678</v>
      </c>
      <c r="O42" s="43">
        <f t="shared" si="21"/>
        <v>820</v>
      </c>
      <c r="P42" s="59">
        <f>AVERAGE(B42:O42)</f>
        <v>3178.3571428571427</v>
      </c>
    </row>
    <row r="43" spans="1:16" x14ac:dyDescent="0.25">
      <c r="A43" s="19" t="s">
        <v>34</v>
      </c>
      <c r="B43" s="44">
        <f>ROUND(B25-B16,0)</f>
        <v>3140</v>
      </c>
      <c r="C43" s="44">
        <f t="shared" ref="C43:O43" si="22">ROUND(C25-C16,0)</f>
        <v>3962</v>
      </c>
      <c r="D43" s="44">
        <f t="shared" si="22"/>
        <v>-1224</v>
      </c>
      <c r="E43" s="44">
        <f t="shared" si="22"/>
        <v>2162</v>
      </c>
      <c r="F43" s="44">
        <f t="shared" si="22"/>
        <v>7733</v>
      </c>
      <c r="G43" s="44">
        <f t="shared" si="22"/>
        <v>1429</v>
      </c>
      <c r="H43" s="44">
        <f t="shared" si="22"/>
        <v>5518</v>
      </c>
      <c r="I43" s="44">
        <f t="shared" si="22"/>
        <v>2616</v>
      </c>
      <c r="J43" s="44">
        <f t="shared" si="22"/>
        <v>6940</v>
      </c>
      <c r="K43" s="44">
        <f t="shared" si="22"/>
        <v>450</v>
      </c>
      <c r="L43" s="44">
        <f t="shared" si="22"/>
        <v>3204</v>
      </c>
      <c r="M43" s="44">
        <f t="shared" si="22"/>
        <v>-220</v>
      </c>
      <c r="N43" s="44">
        <f t="shared" si="22"/>
        <v>2927</v>
      </c>
      <c r="O43" s="45">
        <f t="shared" si="22"/>
        <v>993</v>
      </c>
      <c r="P43" s="60">
        <f t="shared" ref="P43:P49" si="23">AVERAGE(B43:O43)</f>
        <v>2830.7142857142858</v>
      </c>
    </row>
    <row r="44" spans="1:16" x14ac:dyDescent="0.25">
      <c r="A44" s="19" t="s">
        <v>35</v>
      </c>
      <c r="B44" s="44">
        <f>ROUND(B26-B17,0)</f>
        <v>138</v>
      </c>
      <c r="C44" s="44">
        <f t="shared" ref="C44:O44" si="24">ROUND(C26-C17,0)</f>
        <v>1408</v>
      </c>
      <c r="D44" s="44">
        <f t="shared" si="24"/>
        <v>-907</v>
      </c>
      <c r="E44" s="44">
        <f t="shared" si="24"/>
        <v>-821</v>
      </c>
      <c r="F44" s="44">
        <f t="shared" si="24"/>
        <v>-1227</v>
      </c>
      <c r="G44" s="44">
        <f t="shared" si="24"/>
        <v>1673</v>
      </c>
      <c r="H44" s="44">
        <f t="shared" si="24"/>
        <v>1272</v>
      </c>
      <c r="I44" s="44">
        <f t="shared" si="24"/>
        <v>828</v>
      </c>
      <c r="J44" s="44">
        <f t="shared" si="24"/>
        <v>1438</v>
      </c>
      <c r="K44" s="44">
        <f t="shared" si="24"/>
        <v>-670</v>
      </c>
      <c r="L44" s="44">
        <f t="shared" si="24"/>
        <v>1257</v>
      </c>
      <c r="M44" s="44">
        <f t="shared" si="24"/>
        <v>-101</v>
      </c>
      <c r="N44" s="44">
        <f t="shared" si="24"/>
        <v>751</v>
      </c>
      <c r="O44" s="45">
        <f t="shared" si="24"/>
        <v>-173</v>
      </c>
      <c r="P44" s="60">
        <f t="shared" si="23"/>
        <v>347.57142857142856</v>
      </c>
    </row>
    <row r="45" spans="1:16" x14ac:dyDescent="0.25">
      <c r="A45" s="19" t="s">
        <v>36</v>
      </c>
      <c r="B45" s="46">
        <f>ROUND(B27-B18,0)</f>
        <v>-35</v>
      </c>
      <c r="C45" s="46">
        <f t="shared" ref="C45:O45" si="25">ROUND(C27-C18,0)</f>
        <v>0</v>
      </c>
      <c r="D45" s="46">
        <f t="shared" si="25"/>
        <v>-190</v>
      </c>
      <c r="E45" s="46">
        <f t="shared" si="25"/>
        <v>0</v>
      </c>
      <c r="F45" s="46">
        <f t="shared" si="25"/>
        <v>-285</v>
      </c>
      <c r="G45" s="46">
        <f t="shared" si="25"/>
        <v>13</v>
      </c>
      <c r="H45" s="46">
        <f t="shared" si="25"/>
        <v>10</v>
      </c>
      <c r="I45" s="46">
        <f t="shared" si="25"/>
        <v>-78</v>
      </c>
      <c r="J45" s="46">
        <f t="shared" si="25"/>
        <v>-27</v>
      </c>
      <c r="K45" s="46">
        <f t="shared" si="25"/>
        <v>-111</v>
      </c>
      <c r="L45" s="46">
        <f t="shared" si="25"/>
        <v>0</v>
      </c>
      <c r="M45" s="46">
        <f t="shared" si="25"/>
        <v>-123</v>
      </c>
      <c r="N45" s="46">
        <f t="shared" si="25"/>
        <v>44</v>
      </c>
      <c r="O45" s="47">
        <f t="shared" si="25"/>
        <v>0</v>
      </c>
      <c r="P45" s="61">
        <f t="shared" si="23"/>
        <v>-55.857142857142854</v>
      </c>
    </row>
    <row r="46" spans="1:16" x14ac:dyDescent="0.25">
      <c r="A46" s="23" t="s">
        <v>16</v>
      </c>
      <c r="B46" s="49">
        <f>ROUND(B28-B19,2)</f>
        <v>0</v>
      </c>
      <c r="C46" s="49">
        <f t="shared" ref="C46:O46" si="26">ROUND(C28-C19,2)</f>
        <v>0</v>
      </c>
      <c r="D46" s="49">
        <f t="shared" si="26"/>
        <v>0.89</v>
      </c>
      <c r="E46" s="49">
        <f t="shared" si="26"/>
        <v>0</v>
      </c>
      <c r="F46" s="49">
        <f t="shared" si="26"/>
        <v>-3</v>
      </c>
      <c r="G46" s="49">
        <f t="shared" si="26"/>
        <v>0.2</v>
      </c>
      <c r="H46" s="49">
        <f t="shared" si="26"/>
        <v>0.5</v>
      </c>
      <c r="I46" s="49">
        <f t="shared" si="26"/>
        <v>0.27</v>
      </c>
      <c r="J46" s="49">
        <f t="shared" si="26"/>
        <v>-1.53</v>
      </c>
      <c r="K46" s="49">
        <f t="shared" si="26"/>
        <v>1.45</v>
      </c>
      <c r="L46" s="49">
        <f t="shared" si="26"/>
        <v>0</v>
      </c>
      <c r="M46" s="49">
        <f t="shared" si="26"/>
        <v>1.36</v>
      </c>
      <c r="N46" s="49">
        <f t="shared" si="26"/>
        <v>0</v>
      </c>
      <c r="O46" s="50">
        <f t="shared" si="26"/>
        <v>1.65</v>
      </c>
      <c r="P46" s="48">
        <f t="shared" si="23"/>
        <v>0.12785714285714286</v>
      </c>
    </row>
    <row r="47" spans="1:16" x14ac:dyDescent="0.25">
      <c r="A47" s="19" t="s">
        <v>17</v>
      </c>
      <c r="B47" s="46">
        <f t="shared" ref="B47:O47" si="27">ROUND(B29-B20,0)</f>
        <v>3580</v>
      </c>
      <c r="C47" s="46">
        <f t="shared" si="27"/>
        <v>4127</v>
      </c>
      <c r="D47" s="46">
        <f t="shared" si="27"/>
        <v>1466</v>
      </c>
      <c r="E47" s="46">
        <f t="shared" si="27"/>
        <v>2848</v>
      </c>
      <c r="F47" s="46">
        <f t="shared" si="27"/>
        <v>4200</v>
      </c>
      <c r="G47" s="46">
        <f t="shared" si="27"/>
        <v>2317</v>
      </c>
      <c r="H47" s="46">
        <f t="shared" si="27"/>
        <v>7630</v>
      </c>
      <c r="I47" s="46">
        <f t="shared" si="27"/>
        <v>3630</v>
      </c>
      <c r="J47" s="46">
        <f t="shared" si="27"/>
        <v>4489</v>
      </c>
      <c r="K47" s="46">
        <f t="shared" si="27"/>
        <v>4040</v>
      </c>
      <c r="L47" s="46">
        <f t="shared" si="27"/>
        <v>3407</v>
      </c>
      <c r="M47" s="46">
        <f t="shared" si="27"/>
        <v>3381</v>
      </c>
      <c r="N47" s="46">
        <f t="shared" si="27"/>
        <v>3331</v>
      </c>
      <c r="O47" s="47">
        <f t="shared" si="27"/>
        <v>4910</v>
      </c>
      <c r="P47" s="62">
        <f t="shared" si="23"/>
        <v>3811.1428571428573</v>
      </c>
    </row>
    <row r="48" spans="1:16" x14ac:dyDescent="0.25">
      <c r="A48" s="23" t="s">
        <v>18</v>
      </c>
      <c r="B48" s="49">
        <f t="shared" ref="B48:O48" si="28">ROUND(B30-B21,2)</f>
        <v>1.57</v>
      </c>
      <c r="C48" s="49">
        <f t="shared" si="28"/>
        <v>-3.9</v>
      </c>
      <c r="D48" s="49">
        <f t="shared" si="28"/>
        <v>9.36</v>
      </c>
      <c r="E48" s="49">
        <f t="shared" si="28"/>
        <v>10</v>
      </c>
      <c r="F48" s="49">
        <f t="shared" si="28"/>
        <v>5.5</v>
      </c>
      <c r="G48" s="49">
        <f t="shared" si="28"/>
        <v>-3.23</v>
      </c>
      <c r="H48" s="49">
        <f t="shared" si="28"/>
        <v>0</v>
      </c>
      <c r="I48" s="49">
        <f t="shared" si="28"/>
        <v>0.28000000000000003</v>
      </c>
      <c r="J48" s="49">
        <f t="shared" si="28"/>
        <v>-2.5</v>
      </c>
      <c r="K48" s="49">
        <f t="shared" si="28"/>
        <v>8.75</v>
      </c>
      <c r="L48" s="49">
        <f t="shared" si="28"/>
        <v>-1.89</v>
      </c>
      <c r="M48" s="49">
        <f t="shared" si="28"/>
        <v>4.82</v>
      </c>
      <c r="N48" s="49">
        <f t="shared" si="28"/>
        <v>0</v>
      </c>
      <c r="O48" s="50">
        <f t="shared" si="28"/>
        <v>2.69</v>
      </c>
      <c r="P48" s="48">
        <f t="shared" si="23"/>
        <v>2.2464285714285714</v>
      </c>
    </row>
    <row r="49" spans="1:16" ht="15.75" thickBot="1" x14ac:dyDescent="0.3">
      <c r="A49" s="30" t="s">
        <v>19</v>
      </c>
      <c r="B49" s="72">
        <f t="shared" ref="B49:O49" si="29">ROUND(B31-B22,0)</f>
        <v>1628</v>
      </c>
      <c r="C49" s="72">
        <f t="shared" si="29"/>
        <v>1219</v>
      </c>
      <c r="D49" s="72">
        <f t="shared" si="29"/>
        <v>1732</v>
      </c>
      <c r="E49" s="72">
        <f t="shared" si="29"/>
        <v>4270</v>
      </c>
      <c r="F49" s="72">
        <f t="shared" si="29"/>
        <v>5200</v>
      </c>
      <c r="G49" s="72">
        <f t="shared" si="29"/>
        <v>2162</v>
      </c>
      <c r="H49" s="72">
        <f t="shared" si="29"/>
        <v>3750</v>
      </c>
      <c r="I49" s="72">
        <f t="shared" si="29"/>
        <v>2126</v>
      </c>
      <c r="J49" s="72">
        <f t="shared" si="29"/>
        <v>2678</v>
      </c>
      <c r="K49" s="72">
        <f t="shared" si="29"/>
        <v>2500</v>
      </c>
      <c r="L49" s="72">
        <f t="shared" si="29"/>
        <v>1928</v>
      </c>
      <c r="M49" s="72">
        <f t="shared" si="29"/>
        <v>2179</v>
      </c>
      <c r="N49" s="72">
        <f t="shared" si="29"/>
        <v>2164</v>
      </c>
      <c r="O49" s="73">
        <f t="shared" si="29"/>
        <v>1560</v>
      </c>
      <c r="P49" s="63">
        <f t="shared" si="23"/>
        <v>2506.8571428571427</v>
      </c>
    </row>
    <row r="50" spans="1:16" ht="19.5" thickBot="1" x14ac:dyDescent="0.3">
      <c r="A50" s="77" t="s">
        <v>24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9"/>
    </row>
    <row r="51" spans="1:16" x14ac:dyDescent="0.25">
      <c r="A51" s="15" t="s">
        <v>33</v>
      </c>
      <c r="B51" s="55">
        <f>ROUND(100*(B15-B6)/B6,2)</f>
        <v>21.3</v>
      </c>
      <c r="C51" s="55">
        <f t="shared" ref="C51:O51" si="30">ROUND(100*(C15-C6)/C6,2)</f>
        <v>17.95</v>
      </c>
      <c r="D51" s="55">
        <f t="shared" si="30"/>
        <v>30.01</v>
      </c>
      <c r="E51" s="55">
        <f t="shared" si="30"/>
        <v>12.57</v>
      </c>
      <c r="F51" s="55">
        <f t="shared" si="30"/>
        <v>12.3</v>
      </c>
      <c r="G51" s="55">
        <f t="shared" si="30"/>
        <v>13.84</v>
      </c>
      <c r="H51" s="55">
        <f t="shared" si="30"/>
        <v>0</v>
      </c>
      <c r="I51" s="55">
        <f t="shared" si="30"/>
        <v>24.95</v>
      </c>
      <c r="J51" s="55">
        <f t="shared" si="30"/>
        <v>15.75</v>
      </c>
      <c r="K51" s="55">
        <f t="shared" si="30"/>
        <v>14.72</v>
      </c>
      <c r="L51" s="55">
        <f t="shared" si="30"/>
        <v>11.72</v>
      </c>
      <c r="M51" s="55">
        <f t="shared" si="30"/>
        <v>14.24</v>
      </c>
      <c r="N51" s="55">
        <f t="shared" si="30"/>
        <v>14.77</v>
      </c>
      <c r="O51" s="56">
        <f t="shared" si="30"/>
        <v>14.64</v>
      </c>
      <c r="P51" s="51">
        <f t="shared" ref="P51:P58" si="31">AVERAGE(B51:O51)</f>
        <v>15.62571428571429</v>
      </c>
    </row>
    <row r="52" spans="1:16" x14ac:dyDescent="0.25">
      <c r="A52" s="19" t="s">
        <v>34</v>
      </c>
      <c r="B52" s="49">
        <f t="shared" ref="B52:O58" si="32">ROUND(100*(B16-B7)/B7,2)</f>
        <v>27.61</v>
      </c>
      <c r="C52" s="49">
        <f t="shared" si="32"/>
        <v>18.7</v>
      </c>
      <c r="D52" s="49">
        <f t="shared" si="32"/>
        <v>30.07</v>
      </c>
      <c r="E52" s="49">
        <f t="shared" si="32"/>
        <v>13.43</v>
      </c>
      <c r="F52" s="49">
        <f t="shared" si="32"/>
        <v>16.73</v>
      </c>
      <c r="G52" s="49">
        <f t="shared" si="32"/>
        <v>15</v>
      </c>
      <c r="H52" s="49">
        <f t="shared" si="32"/>
        <v>0</v>
      </c>
      <c r="I52" s="49">
        <f t="shared" si="32"/>
        <v>27.79</v>
      </c>
      <c r="J52" s="49">
        <f t="shared" si="32"/>
        <v>17.510000000000002</v>
      </c>
      <c r="K52" s="49">
        <f t="shared" si="32"/>
        <v>15.5</v>
      </c>
      <c r="L52" s="49">
        <f t="shared" si="32"/>
        <v>12.92</v>
      </c>
      <c r="M52" s="49">
        <f t="shared" si="32"/>
        <v>15</v>
      </c>
      <c r="N52" s="49">
        <f t="shared" si="32"/>
        <v>14.96</v>
      </c>
      <c r="O52" s="50">
        <f t="shared" si="32"/>
        <v>15.99</v>
      </c>
      <c r="P52" s="52">
        <f t="shared" si="31"/>
        <v>17.229285714285716</v>
      </c>
    </row>
    <row r="53" spans="1:16" x14ac:dyDescent="0.25">
      <c r="A53" s="19" t="s">
        <v>35</v>
      </c>
      <c r="B53" s="49">
        <f t="shared" si="32"/>
        <v>4.9800000000000004</v>
      </c>
      <c r="C53" s="49">
        <f t="shared" si="32"/>
        <v>14.45</v>
      </c>
      <c r="D53" s="49">
        <f t="shared" si="32"/>
        <v>29.64</v>
      </c>
      <c r="E53" s="49">
        <f t="shared" si="32"/>
        <v>9.9499999999999993</v>
      </c>
      <c r="F53" s="49">
        <f t="shared" si="32"/>
        <v>6.7</v>
      </c>
      <c r="G53" s="49">
        <f t="shared" si="32"/>
        <v>10</v>
      </c>
      <c r="H53" s="49">
        <f t="shared" si="32"/>
        <v>0</v>
      </c>
      <c r="I53" s="49">
        <f t="shared" si="32"/>
        <v>15.8</v>
      </c>
      <c r="J53" s="49">
        <f t="shared" si="32"/>
        <v>9.0399999999999991</v>
      </c>
      <c r="K53" s="49">
        <f t="shared" si="32"/>
        <v>11.5</v>
      </c>
      <c r="L53" s="49">
        <f t="shared" si="32"/>
        <v>6.86</v>
      </c>
      <c r="M53" s="49">
        <f t="shared" si="32"/>
        <v>10.5</v>
      </c>
      <c r="N53" s="49">
        <f t="shared" si="32"/>
        <v>13.99</v>
      </c>
      <c r="O53" s="50">
        <f t="shared" si="32"/>
        <v>11.02</v>
      </c>
      <c r="P53" s="52">
        <f t="shared" si="31"/>
        <v>11.030714285714287</v>
      </c>
    </row>
    <row r="54" spans="1:16" x14ac:dyDescent="0.25">
      <c r="A54" s="19" t="s">
        <v>36</v>
      </c>
      <c r="B54" s="49">
        <f t="shared" si="32"/>
        <v>0</v>
      </c>
      <c r="C54" s="49">
        <f t="shared" si="32"/>
        <v>4.51</v>
      </c>
      <c r="D54" s="49">
        <f t="shared" si="32"/>
        <v>0</v>
      </c>
      <c r="E54" s="49">
        <f t="shared" si="32"/>
        <v>5.94</v>
      </c>
      <c r="F54" s="49">
        <f t="shared" si="32"/>
        <v>0</v>
      </c>
      <c r="G54" s="49">
        <f t="shared" si="32"/>
        <v>6.91</v>
      </c>
      <c r="H54" s="49">
        <f t="shared" si="32"/>
        <v>0</v>
      </c>
      <c r="I54" s="49">
        <f t="shared" si="32"/>
        <v>3.37</v>
      </c>
      <c r="J54" s="49">
        <f t="shared" si="32"/>
        <v>4.92</v>
      </c>
      <c r="K54" s="49">
        <f t="shared" si="32"/>
        <v>9.5399999999999991</v>
      </c>
      <c r="L54" s="49">
        <f t="shared" si="32"/>
        <v>1.88</v>
      </c>
      <c r="M54" s="49">
        <f t="shared" si="32"/>
        <v>0</v>
      </c>
      <c r="N54" s="49">
        <f t="shared" si="32"/>
        <v>4.8099999999999996</v>
      </c>
      <c r="O54" s="50">
        <f t="shared" si="32"/>
        <v>0</v>
      </c>
      <c r="P54" s="53">
        <f t="shared" si="31"/>
        <v>2.9914285714285715</v>
      </c>
    </row>
    <row r="55" spans="1:16" x14ac:dyDescent="0.25">
      <c r="A55" s="23" t="s">
        <v>16</v>
      </c>
      <c r="B55" s="49">
        <f t="shared" si="32"/>
        <v>-9.2200000000000006</v>
      </c>
      <c r="C55" s="49">
        <f t="shared" si="32"/>
        <v>-4.8</v>
      </c>
      <c r="D55" s="49">
        <f t="shared" si="32"/>
        <v>0</v>
      </c>
      <c r="E55" s="49">
        <f t="shared" si="32"/>
        <v>0</v>
      </c>
      <c r="F55" s="49">
        <f t="shared" si="32"/>
        <v>0</v>
      </c>
      <c r="G55" s="49">
        <f t="shared" si="32"/>
        <v>0</v>
      </c>
      <c r="H55" s="49">
        <f t="shared" si="32"/>
        <v>0</v>
      </c>
      <c r="I55" s="49">
        <f t="shared" si="32"/>
        <v>-10.01</v>
      </c>
      <c r="J55" s="49">
        <f t="shared" si="32"/>
        <v>0</v>
      </c>
      <c r="K55" s="49">
        <f t="shared" si="32"/>
        <v>0</v>
      </c>
      <c r="L55" s="49">
        <f t="shared" si="32"/>
        <v>0</v>
      </c>
      <c r="M55" s="49">
        <f t="shared" si="32"/>
        <v>0</v>
      </c>
      <c r="N55" s="49">
        <f t="shared" si="32"/>
        <v>0</v>
      </c>
      <c r="O55" s="50">
        <f t="shared" si="32"/>
        <v>0</v>
      </c>
      <c r="P55" s="48">
        <f t="shared" si="31"/>
        <v>-1.7164285714285714</v>
      </c>
    </row>
    <row r="56" spans="1:16" x14ac:dyDescent="0.25">
      <c r="A56" s="19" t="s">
        <v>17</v>
      </c>
      <c r="B56" s="49">
        <f t="shared" si="32"/>
        <v>15.84</v>
      </c>
      <c r="C56" s="49">
        <f t="shared" si="32"/>
        <v>13</v>
      </c>
      <c r="D56" s="49">
        <f t="shared" si="32"/>
        <v>30.07</v>
      </c>
      <c r="E56" s="49">
        <f t="shared" si="32"/>
        <v>13.43</v>
      </c>
      <c r="F56" s="49">
        <f t="shared" si="32"/>
        <v>16.73</v>
      </c>
      <c r="G56" s="49">
        <f t="shared" si="32"/>
        <v>15</v>
      </c>
      <c r="H56" s="49">
        <f t="shared" si="32"/>
        <v>0</v>
      </c>
      <c r="I56" s="49">
        <f t="shared" si="32"/>
        <v>15</v>
      </c>
      <c r="J56" s="49">
        <f t="shared" si="32"/>
        <v>17.510000000000002</v>
      </c>
      <c r="K56" s="49">
        <f t="shared" si="32"/>
        <v>15.5</v>
      </c>
      <c r="L56" s="49">
        <f t="shared" si="32"/>
        <v>12.92</v>
      </c>
      <c r="M56" s="49">
        <f t="shared" si="32"/>
        <v>15</v>
      </c>
      <c r="N56" s="49">
        <f t="shared" si="32"/>
        <v>14.96</v>
      </c>
      <c r="O56" s="50">
        <f t="shared" si="32"/>
        <v>15.99</v>
      </c>
      <c r="P56" s="48">
        <f t="shared" si="31"/>
        <v>15.067857142857145</v>
      </c>
    </row>
    <row r="57" spans="1:16" x14ac:dyDescent="0.25">
      <c r="A57" s="23" t="s">
        <v>18</v>
      </c>
      <c r="B57" s="49">
        <f t="shared" si="32"/>
        <v>5</v>
      </c>
      <c r="C57" s="49">
        <f t="shared" si="32"/>
        <v>-4.76</v>
      </c>
      <c r="D57" s="49">
        <f t="shared" si="32"/>
        <v>0</v>
      </c>
      <c r="E57" s="49">
        <f t="shared" si="32"/>
        <v>0</v>
      </c>
      <c r="F57" s="49">
        <f t="shared" si="32"/>
        <v>0</v>
      </c>
      <c r="G57" s="49">
        <f t="shared" si="32"/>
        <v>0</v>
      </c>
      <c r="H57" s="49">
        <f t="shared" si="32"/>
        <v>0</v>
      </c>
      <c r="I57" s="49">
        <f t="shared" si="32"/>
        <v>-5.01</v>
      </c>
      <c r="J57" s="49">
        <f t="shared" si="32"/>
        <v>0</v>
      </c>
      <c r="K57" s="49">
        <f t="shared" si="32"/>
        <v>0</v>
      </c>
      <c r="L57" s="49">
        <f t="shared" si="32"/>
        <v>0</v>
      </c>
      <c r="M57" s="49">
        <f t="shared" si="32"/>
        <v>0</v>
      </c>
      <c r="N57" s="49">
        <f t="shared" si="32"/>
        <v>0</v>
      </c>
      <c r="O57" s="50">
        <f t="shared" si="32"/>
        <v>0</v>
      </c>
      <c r="P57" s="48">
        <f t="shared" si="31"/>
        <v>-0.34071428571428569</v>
      </c>
    </row>
    <row r="58" spans="1:16" ht="15.75" thickBot="1" x14ac:dyDescent="0.3">
      <c r="A58" s="30" t="s">
        <v>19</v>
      </c>
      <c r="B58" s="57">
        <f t="shared" si="32"/>
        <v>10.23</v>
      </c>
      <c r="C58" s="57">
        <f t="shared" si="32"/>
        <v>9</v>
      </c>
      <c r="D58" s="57">
        <f t="shared" si="32"/>
        <v>29.64</v>
      </c>
      <c r="E58" s="57">
        <f t="shared" si="32"/>
        <v>9.9499999999999993</v>
      </c>
      <c r="F58" s="57">
        <f t="shared" si="32"/>
        <v>6.7</v>
      </c>
      <c r="G58" s="57">
        <f t="shared" si="32"/>
        <v>10</v>
      </c>
      <c r="H58" s="57">
        <f t="shared" si="32"/>
        <v>0</v>
      </c>
      <c r="I58" s="57">
        <f t="shared" si="32"/>
        <v>10</v>
      </c>
      <c r="J58" s="57">
        <f t="shared" si="32"/>
        <v>9.0399999999999991</v>
      </c>
      <c r="K58" s="57">
        <f t="shared" si="32"/>
        <v>11.5</v>
      </c>
      <c r="L58" s="57">
        <f t="shared" si="32"/>
        <v>6.86</v>
      </c>
      <c r="M58" s="57">
        <f t="shared" si="32"/>
        <v>10.5</v>
      </c>
      <c r="N58" s="57">
        <f t="shared" si="32"/>
        <v>13.99</v>
      </c>
      <c r="O58" s="58">
        <f t="shared" si="32"/>
        <v>11.02</v>
      </c>
      <c r="P58" s="54">
        <f t="shared" si="31"/>
        <v>10.602142857142857</v>
      </c>
    </row>
    <row r="59" spans="1:16" ht="19.5" thickBot="1" x14ac:dyDescent="0.3">
      <c r="A59" s="77" t="s">
        <v>31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9"/>
    </row>
    <row r="60" spans="1:16" x14ac:dyDescent="0.25">
      <c r="A60" s="15" t="s">
        <v>33</v>
      </c>
      <c r="B60" s="55">
        <f>ROUND(100*(B24-B15)/B15,2)</f>
        <v>7.91</v>
      </c>
      <c r="C60" s="55">
        <f t="shared" ref="C60:O60" si="33">ROUND(100*(C24-C15)/C15,2)</f>
        <v>12.92</v>
      </c>
      <c r="D60" s="55">
        <f t="shared" si="33"/>
        <v>-4.9400000000000004</v>
      </c>
      <c r="E60" s="55">
        <f t="shared" si="33"/>
        <v>3.88</v>
      </c>
      <c r="F60" s="55">
        <f t="shared" si="33"/>
        <v>17.27</v>
      </c>
      <c r="G60" s="55">
        <f t="shared" si="33"/>
        <v>10.68</v>
      </c>
      <c r="H60" s="55">
        <f t="shared" si="33"/>
        <v>21.31</v>
      </c>
      <c r="I60" s="55">
        <f t="shared" si="33"/>
        <v>9.0299999999999994</v>
      </c>
      <c r="J60" s="55">
        <f t="shared" si="33"/>
        <v>26.2</v>
      </c>
      <c r="K60" s="55">
        <f t="shared" si="33"/>
        <v>-0.63</v>
      </c>
      <c r="L60" s="55">
        <f t="shared" si="33"/>
        <v>11.3</v>
      </c>
      <c r="M60" s="55">
        <f t="shared" si="33"/>
        <v>-0.84</v>
      </c>
      <c r="N60" s="55">
        <f t="shared" si="33"/>
        <v>10.74</v>
      </c>
      <c r="O60" s="56">
        <f t="shared" si="33"/>
        <v>2.44</v>
      </c>
      <c r="P60" s="51">
        <f t="shared" ref="P60:P67" si="34">AVERAGE(B60:O60)</f>
        <v>9.0907142857142844</v>
      </c>
    </row>
    <row r="61" spans="1:16" x14ac:dyDescent="0.25">
      <c r="A61" s="19" t="s">
        <v>34</v>
      </c>
      <c r="B61" s="49">
        <f t="shared" ref="B61:O61" si="35">ROUND(100*(B25-B16)/B16,2)</f>
        <v>9.99</v>
      </c>
      <c r="C61" s="49">
        <f t="shared" si="35"/>
        <v>11.49</v>
      </c>
      <c r="D61" s="49">
        <f t="shared" si="35"/>
        <v>-3.35</v>
      </c>
      <c r="E61" s="49">
        <f t="shared" si="35"/>
        <v>8.26</v>
      </c>
      <c r="F61" s="49">
        <f t="shared" si="35"/>
        <v>35.369999999999997</v>
      </c>
      <c r="G61" s="49">
        <f t="shared" si="35"/>
        <v>6.34</v>
      </c>
      <c r="H61" s="49">
        <f t="shared" si="35"/>
        <v>21.27</v>
      </c>
      <c r="I61" s="49">
        <f t="shared" si="35"/>
        <v>8.7899999999999991</v>
      </c>
      <c r="J61" s="49">
        <f t="shared" si="35"/>
        <v>26.96</v>
      </c>
      <c r="K61" s="49">
        <f t="shared" si="35"/>
        <v>1.57</v>
      </c>
      <c r="L61" s="49">
        <f t="shared" si="35"/>
        <v>10.02</v>
      </c>
      <c r="M61" s="49">
        <f t="shared" si="35"/>
        <v>-0.69</v>
      </c>
      <c r="N61" s="49">
        <f t="shared" si="35"/>
        <v>10.51</v>
      </c>
      <c r="O61" s="50">
        <f t="shared" si="35"/>
        <v>4.01</v>
      </c>
      <c r="P61" s="52">
        <f t="shared" si="34"/>
        <v>10.752857142857142</v>
      </c>
    </row>
    <row r="62" spans="1:16" x14ac:dyDescent="0.25">
      <c r="A62" s="19" t="s">
        <v>35</v>
      </c>
      <c r="B62" s="49">
        <f t="shared" ref="B62:O62" si="36">ROUND(100*(B26-B17)/B17,2)</f>
        <v>1.38</v>
      </c>
      <c r="C62" s="49">
        <f t="shared" si="36"/>
        <v>19.89</v>
      </c>
      <c r="D62" s="49">
        <f t="shared" si="36"/>
        <v>-13.73</v>
      </c>
      <c r="E62" s="49">
        <f t="shared" si="36"/>
        <v>-9.76</v>
      </c>
      <c r="F62" s="49">
        <f t="shared" si="36"/>
        <v>-7.76</v>
      </c>
      <c r="G62" s="49">
        <f t="shared" si="36"/>
        <v>25.75</v>
      </c>
      <c r="H62" s="49">
        <f t="shared" si="36"/>
        <v>21.48</v>
      </c>
      <c r="I62" s="49">
        <f t="shared" si="36"/>
        <v>9.89</v>
      </c>
      <c r="J62" s="49">
        <f t="shared" si="36"/>
        <v>23.05</v>
      </c>
      <c r="K62" s="49">
        <f t="shared" si="36"/>
        <v>-10.09</v>
      </c>
      <c r="L62" s="49">
        <f t="shared" si="36"/>
        <v>16.690000000000001</v>
      </c>
      <c r="M62" s="49">
        <f t="shared" si="36"/>
        <v>-1.61</v>
      </c>
      <c r="N62" s="49">
        <f t="shared" si="36"/>
        <v>11.73</v>
      </c>
      <c r="O62" s="50">
        <f t="shared" si="36"/>
        <v>-1.95</v>
      </c>
      <c r="P62" s="52">
        <f t="shared" si="34"/>
        <v>6.0685714285714285</v>
      </c>
    </row>
    <row r="63" spans="1:16" x14ac:dyDescent="0.25">
      <c r="A63" s="19" t="s">
        <v>36</v>
      </c>
      <c r="B63" s="49">
        <f t="shared" ref="B63:O63" si="37">ROUND(100*(B27-B18)/B18,2)</f>
        <v>-10.29</v>
      </c>
      <c r="C63" s="49">
        <f t="shared" si="37"/>
        <v>0</v>
      </c>
      <c r="D63" s="49">
        <f t="shared" si="37"/>
        <v>-43.18</v>
      </c>
      <c r="E63" s="49">
        <f t="shared" si="37"/>
        <v>0</v>
      </c>
      <c r="F63" s="49">
        <f t="shared" si="37"/>
        <v>-63.33</v>
      </c>
      <c r="G63" s="49">
        <f t="shared" si="37"/>
        <v>5.6</v>
      </c>
      <c r="H63" s="49">
        <f t="shared" si="37"/>
        <v>3.33</v>
      </c>
      <c r="I63" s="49">
        <f t="shared" si="37"/>
        <v>-23.87</v>
      </c>
      <c r="J63" s="49">
        <f t="shared" si="37"/>
        <v>-9.75</v>
      </c>
      <c r="K63" s="49">
        <f t="shared" si="37"/>
        <v>-33.33</v>
      </c>
      <c r="L63" s="49">
        <f t="shared" si="37"/>
        <v>0</v>
      </c>
      <c r="M63" s="49">
        <f t="shared" si="37"/>
        <v>-29.85</v>
      </c>
      <c r="N63" s="49">
        <f t="shared" si="37"/>
        <v>22.45</v>
      </c>
      <c r="O63" s="50">
        <f t="shared" si="37"/>
        <v>0</v>
      </c>
      <c r="P63" s="53">
        <f t="shared" si="34"/>
        <v>-13.015714285714285</v>
      </c>
    </row>
    <row r="64" spans="1:16" x14ac:dyDescent="0.25">
      <c r="A64" s="23" t="s">
        <v>16</v>
      </c>
      <c r="B64" s="49">
        <f t="shared" ref="B64:O64" si="38">ROUND(100*(B28-B19)/B19,2)</f>
        <v>0</v>
      </c>
      <c r="C64" s="49">
        <f t="shared" si="38"/>
        <v>0</v>
      </c>
      <c r="D64" s="49">
        <f t="shared" si="38"/>
        <v>7.85</v>
      </c>
      <c r="E64" s="49">
        <f t="shared" si="38"/>
        <v>0</v>
      </c>
      <c r="F64" s="49">
        <f t="shared" si="38"/>
        <v>-16.670000000000002</v>
      </c>
      <c r="G64" s="49">
        <f t="shared" si="38"/>
        <v>1.24</v>
      </c>
      <c r="H64" s="49">
        <f t="shared" si="38"/>
        <v>3.67</v>
      </c>
      <c r="I64" s="49">
        <f t="shared" si="38"/>
        <v>2.0299999999999998</v>
      </c>
      <c r="J64" s="49">
        <f t="shared" si="38"/>
        <v>-10.24</v>
      </c>
      <c r="K64" s="49">
        <f t="shared" si="38"/>
        <v>10</v>
      </c>
      <c r="L64" s="49">
        <f t="shared" si="38"/>
        <v>0</v>
      </c>
      <c r="M64" s="49">
        <f t="shared" si="38"/>
        <v>10.86</v>
      </c>
      <c r="N64" s="49">
        <f t="shared" si="38"/>
        <v>0</v>
      </c>
      <c r="O64" s="50">
        <f t="shared" si="38"/>
        <v>9.99</v>
      </c>
      <c r="P64" s="48">
        <f t="shared" si="34"/>
        <v>1.3378571428571426</v>
      </c>
    </row>
    <row r="65" spans="1:16" x14ac:dyDescent="0.25">
      <c r="A65" s="19" t="s">
        <v>17</v>
      </c>
      <c r="B65" s="49">
        <f t="shared" ref="B65:O65" si="39">ROUND(100*(B29-B20)/B20,2)</f>
        <v>9.99</v>
      </c>
      <c r="C65" s="49">
        <f t="shared" si="39"/>
        <v>11.49</v>
      </c>
      <c r="D65" s="49">
        <f t="shared" si="39"/>
        <v>4.2300000000000004</v>
      </c>
      <c r="E65" s="49">
        <f t="shared" si="39"/>
        <v>8.26</v>
      </c>
      <c r="F65" s="49">
        <f t="shared" si="39"/>
        <v>12.8</v>
      </c>
      <c r="G65" s="49">
        <f t="shared" si="39"/>
        <v>7.66</v>
      </c>
      <c r="H65" s="49">
        <f t="shared" si="39"/>
        <v>25.72</v>
      </c>
      <c r="I65" s="49">
        <f t="shared" si="39"/>
        <v>11</v>
      </c>
      <c r="J65" s="49">
        <f t="shared" si="39"/>
        <v>13.96</v>
      </c>
      <c r="K65" s="49">
        <f t="shared" si="39"/>
        <v>11.73</v>
      </c>
      <c r="L65" s="49">
        <f t="shared" si="39"/>
        <v>10.02</v>
      </c>
      <c r="M65" s="49">
        <f t="shared" si="39"/>
        <v>10.1</v>
      </c>
      <c r="N65" s="49">
        <f t="shared" si="39"/>
        <v>10.51</v>
      </c>
      <c r="O65" s="50">
        <f t="shared" si="39"/>
        <v>14.4</v>
      </c>
      <c r="P65" s="48">
        <f t="shared" si="34"/>
        <v>11.562142857142856</v>
      </c>
    </row>
    <row r="66" spans="1:16" x14ac:dyDescent="0.25">
      <c r="A66" s="23" t="s">
        <v>18</v>
      </c>
      <c r="B66" s="49">
        <f t="shared" ref="B66:O66" si="40">ROUND(100*(B30-B21)/B21,2)</f>
        <v>5.98</v>
      </c>
      <c r="C66" s="49">
        <f t="shared" si="40"/>
        <v>-11.5</v>
      </c>
      <c r="D66" s="49">
        <f t="shared" si="40"/>
        <v>26.09</v>
      </c>
      <c r="E66" s="49">
        <f t="shared" si="40"/>
        <v>33.33</v>
      </c>
      <c r="F66" s="49">
        <f t="shared" si="40"/>
        <v>37.93</v>
      </c>
      <c r="G66" s="49">
        <f t="shared" si="40"/>
        <v>-10.33</v>
      </c>
      <c r="H66" s="49">
        <f t="shared" si="40"/>
        <v>0</v>
      </c>
      <c r="I66" s="49">
        <f t="shared" si="40"/>
        <v>1.01</v>
      </c>
      <c r="J66" s="49">
        <f t="shared" si="40"/>
        <v>-7</v>
      </c>
      <c r="K66" s="49">
        <f t="shared" si="40"/>
        <v>26.32</v>
      </c>
      <c r="L66" s="49">
        <f t="shared" si="40"/>
        <v>-5.98</v>
      </c>
      <c r="M66" s="49">
        <f t="shared" si="40"/>
        <v>13.7</v>
      </c>
      <c r="N66" s="49">
        <f t="shared" si="40"/>
        <v>0</v>
      </c>
      <c r="O66" s="50">
        <f t="shared" si="40"/>
        <v>10.01</v>
      </c>
      <c r="P66" s="48">
        <f t="shared" si="34"/>
        <v>8.5400000000000009</v>
      </c>
    </row>
    <row r="67" spans="1:16" ht="15.75" thickBot="1" x14ac:dyDescent="0.3">
      <c r="A67" s="30" t="s">
        <v>19</v>
      </c>
      <c r="B67" s="57">
        <f t="shared" ref="B67:O67" si="41">ROUND(100*(B31-B22)/B22,2)</f>
        <v>7.44</v>
      </c>
      <c r="C67" s="57">
        <f t="shared" si="41"/>
        <v>6.1</v>
      </c>
      <c r="D67" s="57">
        <f t="shared" si="41"/>
        <v>8.77</v>
      </c>
      <c r="E67" s="57">
        <f t="shared" si="41"/>
        <v>20.309999999999999</v>
      </c>
      <c r="F67" s="57">
        <f t="shared" si="41"/>
        <v>27.23</v>
      </c>
      <c r="G67" s="57">
        <f t="shared" si="41"/>
        <v>12.77</v>
      </c>
      <c r="H67" s="57">
        <f t="shared" si="41"/>
        <v>21.48</v>
      </c>
      <c r="I67" s="57">
        <f t="shared" si="41"/>
        <v>11</v>
      </c>
      <c r="J67" s="57">
        <f t="shared" si="41"/>
        <v>14.43</v>
      </c>
      <c r="K67" s="57">
        <f t="shared" si="41"/>
        <v>13.58</v>
      </c>
      <c r="L67" s="57">
        <f t="shared" si="41"/>
        <v>9.7200000000000006</v>
      </c>
      <c r="M67" s="57">
        <f t="shared" si="41"/>
        <v>11.87</v>
      </c>
      <c r="N67" s="57">
        <f t="shared" si="41"/>
        <v>11.73</v>
      </c>
      <c r="O67" s="58">
        <f t="shared" si="41"/>
        <v>7.86</v>
      </c>
      <c r="P67" s="54">
        <f t="shared" si="34"/>
        <v>13.16357142857143</v>
      </c>
    </row>
  </sheetData>
  <mergeCells count="9">
    <mergeCell ref="A59:P59"/>
    <mergeCell ref="A14:P14"/>
    <mergeCell ref="A32:P32"/>
    <mergeCell ref="A50:P50"/>
    <mergeCell ref="A5:P5"/>
    <mergeCell ref="A23:P23"/>
    <mergeCell ref="A41:P41"/>
    <mergeCell ref="B1:P1"/>
    <mergeCell ref="B2:P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12
&amp;A</oddHeader>
  </headerFooter>
  <ignoredErrors>
    <ignoredError sqref="B37:O39 B46:O4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zoomScaleNormal="100" workbookViewId="0">
      <selection activeCell="S19" sqref="S19"/>
    </sheetView>
  </sheetViews>
  <sheetFormatPr defaultRowHeight="15" x14ac:dyDescent="0.25"/>
  <cols>
    <col min="1" max="1" width="14.42578125" style="7" customWidth="1"/>
    <col min="2" max="15" width="7.7109375" style="1" customWidth="1"/>
    <col min="16" max="16" width="7.7109375" style="5" customWidth="1"/>
    <col min="17" max="18" width="9.140625" style="1"/>
    <col min="19" max="19" width="11.85546875" style="1" bestFit="1" customWidth="1"/>
    <col min="20" max="16384" width="9.140625" style="1"/>
  </cols>
  <sheetData>
    <row r="1" spans="1:19" ht="18.75" x14ac:dyDescent="0.3">
      <c r="B1" s="75" t="str">
        <f>'Tabulka č. 1'!B1:O1</f>
        <v>Krajské normativy MP, MPP a MPN - domovy mládeže ZŠ, SŠ, konzervatoře v letech 2018 - 2020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85"/>
    </row>
    <row r="2" spans="1:19" ht="15.75" x14ac:dyDescent="0.25">
      <c r="A2" s="13"/>
      <c r="B2" s="76" t="s">
        <v>28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85"/>
    </row>
    <row r="3" spans="1:19" ht="16.5" thickBo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4"/>
    </row>
    <row r="4" spans="1:19" s="6" customFormat="1" ht="81" customHeight="1" thickBot="1" x14ac:dyDescent="0.3">
      <c r="A4" s="38"/>
      <c r="B4" s="39" t="s">
        <v>0</v>
      </c>
      <c r="C4" s="39" t="s">
        <v>1</v>
      </c>
      <c r="D4" s="39" t="s">
        <v>2</v>
      </c>
      <c r="E4" s="39" t="s">
        <v>3</v>
      </c>
      <c r="F4" s="39" t="s">
        <v>4</v>
      </c>
      <c r="G4" s="39" t="s">
        <v>5</v>
      </c>
      <c r="H4" s="39" t="s">
        <v>6</v>
      </c>
      <c r="I4" s="39" t="s">
        <v>7</v>
      </c>
      <c r="J4" s="39" t="s">
        <v>8</v>
      </c>
      <c r="K4" s="39" t="s">
        <v>9</v>
      </c>
      <c r="L4" s="39" t="s">
        <v>10</v>
      </c>
      <c r="M4" s="39" t="s">
        <v>11</v>
      </c>
      <c r="N4" s="39" t="s">
        <v>12</v>
      </c>
      <c r="O4" s="39" t="s">
        <v>13</v>
      </c>
      <c r="P4" s="40" t="s">
        <v>20</v>
      </c>
    </row>
    <row r="5" spans="1:19" ht="19.5" thickBot="1" x14ac:dyDescent="0.3">
      <c r="A5" s="77" t="str">
        <f>'Tabulka č. 1'!A5:P5</f>
        <v>2018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4"/>
    </row>
    <row r="6" spans="1:19" x14ac:dyDescent="0.25">
      <c r="A6" s="15" t="s">
        <v>33</v>
      </c>
      <c r="B6" s="16">
        <f>(12*B11/B10)+(12*B13/B12)</f>
        <v>28192.063499830227</v>
      </c>
      <c r="C6" s="16">
        <f t="shared" ref="C6:O6" si="0">(12*C11/C10)+(12*C13/C12)</f>
        <v>27798.86821985431</v>
      </c>
      <c r="D6" s="16">
        <f t="shared" si="0"/>
        <v>24500.044654847177</v>
      </c>
      <c r="E6" s="16">
        <f t="shared" si="0"/>
        <v>26725.733612127548</v>
      </c>
      <c r="F6" s="16">
        <f t="shared" si="0"/>
        <v>33547.126436781604</v>
      </c>
      <c r="G6" s="16">
        <f t="shared" si="0"/>
        <v>24842.495516242016</v>
      </c>
      <c r="H6" s="16">
        <f t="shared" si="0"/>
        <v>26661.540153712449</v>
      </c>
      <c r="I6" s="16">
        <f t="shared" si="0"/>
        <v>25384.500687643485</v>
      </c>
      <c r="J6" s="16">
        <f t="shared" si="0"/>
        <v>22646.650163700753</v>
      </c>
      <c r="K6" s="16">
        <f t="shared" si="0"/>
        <v>24784.783673831174</v>
      </c>
      <c r="L6" s="16">
        <f t="shared" si="0"/>
        <v>27925.043270338156</v>
      </c>
      <c r="M6" s="16">
        <f t="shared" si="0"/>
        <v>27225.036952814098</v>
      </c>
      <c r="N6" s="16">
        <f t="shared" si="0"/>
        <v>23794.914287303058</v>
      </c>
      <c r="O6" s="17">
        <f t="shared" si="0"/>
        <v>27805.268135692997</v>
      </c>
      <c r="P6" s="18">
        <f t="shared" ref="P6:P13" si="1">SUMIF(B6:O6,"&gt;0")/COUNTIF(B6:O6,"&gt;0")</f>
        <v>26559.576376051355</v>
      </c>
    </row>
    <row r="7" spans="1:19" x14ac:dyDescent="0.25">
      <c r="A7" s="19" t="s">
        <v>34</v>
      </c>
      <c r="B7" s="35">
        <f>12*B11/B10</f>
        <v>18664.063499830227</v>
      </c>
      <c r="C7" s="35">
        <f t="shared" ref="C7:O7" si="2">12*C11/C10</f>
        <v>21614.965986394556</v>
      </c>
      <c r="D7" s="35">
        <f t="shared" si="2"/>
        <v>19407.727102530182</v>
      </c>
      <c r="E7" s="35">
        <f t="shared" si="2"/>
        <v>19078.933612127548</v>
      </c>
      <c r="F7" s="35">
        <f t="shared" si="2"/>
        <v>18733.333333333332</v>
      </c>
      <c r="G7" s="35">
        <f t="shared" si="2"/>
        <v>18937.252549490098</v>
      </c>
      <c r="H7" s="35">
        <f t="shared" si="2"/>
        <v>20738.478887683545</v>
      </c>
      <c r="I7" s="35">
        <f t="shared" si="2"/>
        <v>18149.920927780706</v>
      </c>
      <c r="J7" s="35">
        <f t="shared" si="2"/>
        <v>16924.969491431846</v>
      </c>
      <c r="K7" s="35">
        <f t="shared" si="2"/>
        <v>18824.482921951476</v>
      </c>
      <c r="L7" s="35">
        <f t="shared" si="2"/>
        <v>20877.225433526011</v>
      </c>
      <c r="M7" s="35">
        <f t="shared" si="2"/>
        <v>21560</v>
      </c>
      <c r="N7" s="35">
        <f t="shared" si="2"/>
        <v>18181.272668805948</v>
      </c>
      <c r="O7" s="36">
        <f t="shared" si="2"/>
        <v>19824.62057335582</v>
      </c>
      <c r="P7" s="37">
        <f t="shared" si="1"/>
        <v>19394.089070588663</v>
      </c>
    </row>
    <row r="8" spans="1:19" x14ac:dyDescent="0.25">
      <c r="A8" s="19" t="s">
        <v>35</v>
      </c>
      <c r="B8" s="35">
        <f>12*B13/B12</f>
        <v>9528</v>
      </c>
      <c r="C8" s="35">
        <f t="shared" ref="C8:O8" si="3">12*C13/C12</f>
        <v>6183.9022334597557</v>
      </c>
      <c r="D8" s="35">
        <f t="shared" si="3"/>
        <v>5092.3175523169948</v>
      </c>
      <c r="E8" s="35">
        <f t="shared" si="3"/>
        <v>7646.8</v>
      </c>
      <c r="F8" s="35">
        <f t="shared" si="3"/>
        <v>14813.793103448275</v>
      </c>
      <c r="G8" s="35">
        <f t="shared" si="3"/>
        <v>5905.2429667519182</v>
      </c>
      <c r="H8" s="35">
        <f t="shared" si="3"/>
        <v>5923.0612660289025</v>
      </c>
      <c r="I8" s="35">
        <f t="shared" si="3"/>
        <v>7234.5797598627787</v>
      </c>
      <c r="J8" s="35">
        <f t="shared" si="3"/>
        <v>5721.6806722689071</v>
      </c>
      <c r="K8" s="35">
        <f t="shared" si="3"/>
        <v>5960.3007518796994</v>
      </c>
      <c r="L8" s="35">
        <f t="shared" si="3"/>
        <v>7047.8178368121444</v>
      </c>
      <c r="M8" s="35">
        <f t="shared" si="3"/>
        <v>5665.0369528140991</v>
      </c>
      <c r="N8" s="35">
        <f t="shared" si="3"/>
        <v>5613.6416184971094</v>
      </c>
      <c r="O8" s="36">
        <f t="shared" si="3"/>
        <v>7980.6475623371789</v>
      </c>
      <c r="P8" s="37">
        <f t="shared" si="1"/>
        <v>7165.487305462696</v>
      </c>
    </row>
    <row r="9" spans="1:19" x14ac:dyDescent="0.25">
      <c r="A9" s="19" t="s">
        <v>36</v>
      </c>
      <c r="B9" s="20">
        <v>340</v>
      </c>
      <c r="C9" s="20">
        <v>377</v>
      </c>
      <c r="D9" s="20">
        <v>440</v>
      </c>
      <c r="E9" s="20">
        <v>219</v>
      </c>
      <c r="F9" s="20">
        <v>450</v>
      </c>
      <c r="G9" s="20">
        <v>217</v>
      </c>
      <c r="H9" s="20">
        <v>300</v>
      </c>
      <c r="I9" s="20">
        <v>300.3</v>
      </c>
      <c r="J9" s="20">
        <v>249</v>
      </c>
      <c r="K9" s="20">
        <v>276</v>
      </c>
      <c r="L9" s="20">
        <v>372</v>
      </c>
      <c r="M9" s="20">
        <v>412</v>
      </c>
      <c r="N9" s="20">
        <v>187</v>
      </c>
      <c r="O9" s="21">
        <v>290</v>
      </c>
      <c r="P9" s="22">
        <f t="shared" si="1"/>
        <v>316.37857142857143</v>
      </c>
    </row>
    <row r="10" spans="1:19" x14ac:dyDescent="0.25">
      <c r="A10" s="23" t="s">
        <v>16</v>
      </c>
      <c r="B10" s="24">
        <v>19.892774154105147</v>
      </c>
      <c r="C10" s="24">
        <v>17.64</v>
      </c>
      <c r="D10" s="24">
        <v>16.473026352391376</v>
      </c>
      <c r="E10" s="24">
        <v>19.13</v>
      </c>
      <c r="F10" s="24">
        <v>18</v>
      </c>
      <c r="G10" s="25">
        <v>16.670000000000002</v>
      </c>
      <c r="H10" s="24">
        <v>17.168086527862464</v>
      </c>
      <c r="I10" s="24">
        <v>18.97</v>
      </c>
      <c r="J10" s="24">
        <v>19.400684897318609</v>
      </c>
      <c r="K10" s="24">
        <v>19.001000000000001</v>
      </c>
      <c r="L10" s="24">
        <v>17.3</v>
      </c>
      <c r="M10" s="24">
        <v>16.2</v>
      </c>
      <c r="N10" s="24">
        <v>18.200706079709907</v>
      </c>
      <c r="O10" s="26">
        <v>17.79</v>
      </c>
      <c r="P10" s="27">
        <f t="shared" si="1"/>
        <v>17.988305572241963</v>
      </c>
    </row>
    <row r="11" spans="1:19" x14ac:dyDescent="0.25">
      <c r="A11" s="19" t="s">
        <v>17</v>
      </c>
      <c r="B11" s="2">
        <v>30940</v>
      </c>
      <c r="C11" s="2">
        <v>31774</v>
      </c>
      <c r="D11" s="2">
        <v>26642</v>
      </c>
      <c r="E11" s="2">
        <v>30415</v>
      </c>
      <c r="F11" s="2">
        <v>28100</v>
      </c>
      <c r="G11" s="2">
        <v>26307</v>
      </c>
      <c r="H11" s="2">
        <v>29670</v>
      </c>
      <c r="I11" s="2">
        <v>28692</v>
      </c>
      <c r="J11" s="2">
        <v>27363</v>
      </c>
      <c r="K11" s="2">
        <v>29807</v>
      </c>
      <c r="L11" s="3">
        <v>30098</v>
      </c>
      <c r="M11" s="2">
        <v>29106</v>
      </c>
      <c r="N11" s="2">
        <v>27576</v>
      </c>
      <c r="O11" s="28">
        <v>29390</v>
      </c>
      <c r="P11" s="29">
        <f t="shared" si="1"/>
        <v>28991.428571428572</v>
      </c>
      <c r="S11" s="65"/>
    </row>
    <row r="12" spans="1:19" x14ac:dyDescent="0.25">
      <c r="A12" s="23" t="s">
        <v>18</v>
      </c>
      <c r="B12" s="24">
        <v>25</v>
      </c>
      <c r="C12" s="24">
        <v>35.594999999999999</v>
      </c>
      <c r="D12" s="24">
        <v>35.887</v>
      </c>
      <c r="E12" s="24">
        <v>30</v>
      </c>
      <c r="F12" s="24">
        <v>14.5</v>
      </c>
      <c r="G12" s="25">
        <v>31.28</v>
      </c>
      <c r="H12" s="24">
        <v>35.373600000000003</v>
      </c>
      <c r="I12" s="24">
        <v>29.15</v>
      </c>
      <c r="J12" s="24">
        <v>35.700000000000003</v>
      </c>
      <c r="K12" s="24">
        <v>33.25</v>
      </c>
      <c r="L12" s="24">
        <v>31.62</v>
      </c>
      <c r="M12" s="24">
        <v>35.18</v>
      </c>
      <c r="N12" s="24">
        <v>34.6</v>
      </c>
      <c r="O12" s="26">
        <v>26.87</v>
      </c>
      <c r="P12" s="27">
        <f t="shared" si="1"/>
        <v>31.000400000000006</v>
      </c>
    </row>
    <row r="13" spans="1:19" ht="15.75" thickBot="1" x14ac:dyDescent="0.3">
      <c r="A13" s="30" t="s">
        <v>19</v>
      </c>
      <c r="B13" s="31">
        <v>19850</v>
      </c>
      <c r="C13" s="31">
        <v>18343</v>
      </c>
      <c r="D13" s="31">
        <v>15229</v>
      </c>
      <c r="E13" s="31">
        <v>19117</v>
      </c>
      <c r="F13" s="31">
        <v>17900</v>
      </c>
      <c r="G13" s="31">
        <v>15393</v>
      </c>
      <c r="H13" s="31">
        <v>17460</v>
      </c>
      <c r="I13" s="31">
        <v>17574</v>
      </c>
      <c r="J13" s="31">
        <v>17022</v>
      </c>
      <c r="K13" s="31">
        <v>16515</v>
      </c>
      <c r="L13" s="32">
        <v>18571</v>
      </c>
      <c r="M13" s="31">
        <v>16608</v>
      </c>
      <c r="N13" s="31">
        <v>16186</v>
      </c>
      <c r="O13" s="33">
        <v>17870</v>
      </c>
      <c r="P13" s="34">
        <f t="shared" si="1"/>
        <v>17402.714285714286</v>
      </c>
    </row>
    <row r="14" spans="1:19" s="7" customFormat="1" ht="19.5" thickBot="1" x14ac:dyDescent="0.3">
      <c r="A14" s="77" t="str">
        <f>'Tabulka č. 1'!A14:P14</f>
        <v>2019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4"/>
    </row>
    <row r="15" spans="1:19" s="7" customFormat="1" x14ac:dyDescent="0.25">
      <c r="A15" s="15" t="s">
        <v>33</v>
      </c>
      <c r="B15" s="16">
        <f>(12*B20/B19)+(12*B22/B21)</f>
        <v>33246.367732364044</v>
      </c>
      <c r="C15" s="16">
        <f t="shared" ref="C15:O15" si="4">(12*C20/C19)+(12*C22/C21)</f>
        <v>32723.950695322375</v>
      </c>
      <c r="D15" s="16">
        <f t="shared" si="4"/>
        <v>31845.89949909506</v>
      </c>
      <c r="E15" s="16">
        <f t="shared" si="4"/>
        <v>30049.400940930478</v>
      </c>
      <c r="F15" s="16">
        <f t="shared" si="4"/>
        <v>37673.563218390802</v>
      </c>
      <c r="G15" s="16">
        <f t="shared" si="4"/>
        <v>28273.456613025221</v>
      </c>
      <c r="H15" s="16">
        <f t="shared" si="4"/>
        <v>26661.540153712449</v>
      </c>
      <c r="I15" s="16">
        <f t="shared" si="4"/>
        <v>31573.246862546104</v>
      </c>
      <c r="J15" s="16">
        <f t="shared" si="4"/>
        <v>26127.025488406398</v>
      </c>
      <c r="K15" s="16">
        <f t="shared" si="4"/>
        <v>28387.878228807109</v>
      </c>
      <c r="L15" s="16">
        <f t="shared" si="4"/>
        <v>31106.80062739248</v>
      </c>
      <c r="M15" s="16">
        <f t="shared" si="4"/>
        <v>31053.994483397557</v>
      </c>
      <c r="N15" s="16">
        <f t="shared" si="4"/>
        <v>27299.478813569709</v>
      </c>
      <c r="O15" s="17">
        <f t="shared" si="4"/>
        <v>31855.380129547611</v>
      </c>
      <c r="P15" s="18">
        <f t="shared" ref="P15:P22" si="5">SUMIF(B15:O15,"&gt;0")/COUNTIF(B15:O15,"&gt;0")</f>
        <v>30562.713106179104</v>
      </c>
    </row>
    <row r="16" spans="1:19" s="7" customFormat="1" x14ac:dyDescent="0.25">
      <c r="A16" s="19" t="s">
        <v>34</v>
      </c>
      <c r="B16" s="35">
        <f>12*B20/B19</f>
        <v>23244.082018078334</v>
      </c>
      <c r="C16" s="35">
        <f t="shared" ref="C16:O16" si="6">12*C20/C19</f>
        <v>25646.428571428569</v>
      </c>
      <c r="D16" s="35">
        <f t="shared" si="6"/>
        <v>25244.177427035542</v>
      </c>
      <c r="E16" s="35">
        <f t="shared" si="6"/>
        <v>21641.400940930478</v>
      </c>
      <c r="F16" s="35">
        <f t="shared" si="6"/>
        <v>21866.666666666668</v>
      </c>
      <c r="G16" s="35">
        <f t="shared" si="6"/>
        <v>21777.804439112177</v>
      </c>
      <c r="H16" s="35">
        <f t="shared" si="6"/>
        <v>20738.478887683545</v>
      </c>
      <c r="I16" s="35">
        <f t="shared" si="6"/>
        <v>23195.782073813709</v>
      </c>
      <c r="J16" s="35">
        <f t="shared" si="6"/>
        <v>19888.370026221524</v>
      </c>
      <c r="K16" s="35">
        <f t="shared" si="6"/>
        <v>21742.224093468765</v>
      </c>
      <c r="L16" s="35">
        <f t="shared" si="6"/>
        <v>23575.491329479766</v>
      </c>
      <c r="M16" s="35">
        <f t="shared" si="6"/>
        <v>24794.074074074077</v>
      </c>
      <c r="N16" s="35">
        <f t="shared" si="6"/>
        <v>20900.288062124622</v>
      </c>
      <c r="O16" s="36">
        <f t="shared" si="6"/>
        <v>22994.940978077571</v>
      </c>
      <c r="P16" s="37">
        <f t="shared" si="5"/>
        <v>22660.72925629967</v>
      </c>
    </row>
    <row r="17" spans="1:16" s="7" customFormat="1" x14ac:dyDescent="0.25">
      <c r="A17" s="19" t="s">
        <v>35</v>
      </c>
      <c r="B17" s="35">
        <f>12*B22/B21</f>
        <v>10002.285714285714</v>
      </c>
      <c r="C17" s="35">
        <f t="shared" ref="C17:O17" si="7">12*C22/C21</f>
        <v>7077.5221238938057</v>
      </c>
      <c r="D17" s="35">
        <f t="shared" si="7"/>
        <v>6601.7220720595196</v>
      </c>
      <c r="E17" s="35">
        <f t="shared" si="7"/>
        <v>8408</v>
      </c>
      <c r="F17" s="35">
        <f t="shared" si="7"/>
        <v>15806.896551724138</v>
      </c>
      <c r="G17" s="35">
        <f t="shared" si="7"/>
        <v>6495.652173913043</v>
      </c>
      <c r="H17" s="35">
        <f t="shared" si="7"/>
        <v>5923.0612660289025</v>
      </c>
      <c r="I17" s="35">
        <f t="shared" si="7"/>
        <v>8377.4647887323936</v>
      </c>
      <c r="J17" s="35">
        <f t="shared" si="7"/>
        <v>6238.6554621848736</v>
      </c>
      <c r="K17" s="35">
        <f t="shared" si="7"/>
        <v>6645.6541353383454</v>
      </c>
      <c r="L17" s="35">
        <f t="shared" si="7"/>
        <v>7531.3092979127132</v>
      </c>
      <c r="M17" s="35">
        <f t="shared" si="7"/>
        <v>6259.9204093234794</v>
      </c>
      <c r="N17" s="35">
        <f t="shared" si="7"/>
        <v>6399.1907514450868</v>
      </c>
      <c r="O17" s="36">
        <f t="shared" si="7"/>
        <v>8860.4391514700401</v>
      </c>
      <c r="P17" s="37">
        <f t="shared" si="5"/>
        <v>7901.9838498794325</v>
      </c>
    </row>
    <row r="18" spans="1:16" s="7" customFormat="1" x14ac:dyDescent="0.25">
      <c r="A18" s="19" t="s">
        <v>36</v>
      </c>
      <c r="B18" s="20">
        <v>340</v>
      </c>
      <c r="C18" s="20">
        <v>394</v>
      </c>
      <c r="D18" s="20">
        <v>440</v>
      </c>
      <c r="E18" s="20">
        <v>232</v>
      </c>
      <c r="F18" s="20">
        <v>450</v>
      </c>
      <c r="G18" s="20">
        <v>229</v>
      </c>
      <c r="H18" s="20">
        <v>300</v>
      </c>
      <c r="I18" s="20">
        <v>308.7</v>
      </c>
      <c r="J18" s="20">
        <v>277</v>
      </c>
      <c r="K18" s="20">
        <v>299</v>
      </c>
      <c r="L18" s="20">
        <v>379</v>
      </c>
      <c r="M18" s="20">
        <v>412</v>
      </c>
      <c r="N18" s="20">
        <v>196</v>
      </c>
      <c r="O18" s="21">
        <v>290</v>
      </c>
      <c r="P18" s="22">
        <f t="shared" si="5"/>
        <v>324.76428571428568</v>
      </c>
    </row>
    <row r="19" spans="1:16" s="7" customFormat="1" x14ac:dyDescent="0.25">
      <c r="A19" s="23" t="s">
        <v>16</v>
      </c>
      <c r="B19" s="24">
        <v>18.502774154105147</v>
      </c>
      <c r="C19" s="24">
        <v>16.8</v>
      </c>
      <c r="D19" s="24">
        <v>16.473026352391376</v>
      </c>
      <c r="E19" s="24">
        <v>19.13</v>
      </c>
      <c r="F19" s="24">
        <v>18</v>
      </c>
      <c r="G19" s="25">
        <v>16.670000000000002</v>
      </c>
      <c r="H19" s="24">
        <v>17.168086527862464</v>
      </c>
      <c r="I19" s="24">
        <v>17.07</v>
      </c>
      <c r="J19" s="24">
        <v>19.400684897318609</v>
      </c>
      <c r="K19" s="24">
        <v>19.001000000000001</v>
      </c>
      <c r="L19" s="24">
        <v>17.3</v>
      </c>
      <c r="M19" s="24">
        <v>16.2</v>
      </c>
      <c r="N19" s="24">
        <v>18.200706079709907</v>
      </c>
      <c r="O19" s="26">
        <v>17.79</v>
      </c>
      <c r="P19" s="27">
        <f t="shared" si="5"/>
        <v>17.693305572241961</v>
      </c>
    </row>
    <row r="20" spans="1:16" s="7" customFormat="1" x14ac:dyDescent="0.25">
      <c r="A20" s="19" t="s">
        <v>17</v>
      </c>
      <c r="B20" s="2">
        <v>35840</v>
      </c>
      <c r="C20" s="2">
        <v>35905</v>
      </c>
      <c r="D20" s="2">
        <v>34654</v>
      </c>
      <c r="E20" s="2">
        <v>34500</v>
      </c>
      <c r="F20" s="2">
        <v>32800</v>
      </c>
      <c r="G20" s="2">
        <v>30253</v>
      </c>
      <c r="H20" s="2">
        <v>29670</v>
      </c>
      <c r="I20" s="2">
        <v>32996</v>
      </c>
      <c r="J20" s="2">
        <v>32154</v>
      </c>
      <c r="K20" s="2">
        <v>34427</v>
      </c>
      <c r="L20" s="3">
        <v>33988</v>
      </c>
      <c r="M20" s="2">
        <v>33472</v>
      </c>
      <c r="N20" s="2">
        <v>31700</v>
      </c>
      <c r="O20" s="28">
        <v>34090</v>
      </c>
      <c r="P20" s="29">
        <f t="shared" si="5"/>
        <v>33317.785714285717</v>
      </c>
    </row>
    <row r="21" spans="1:16" s="7" customFormat="1" x14ac:dyDescent="0.25">
      <c r="A21" s="23" t="s">
        <v>18</v>
      </c>
      <c r="B21" s="24">
        <v>26.25</v>
      </c>
      <c r="C21" s="24">
        <v>33.9</v>
      </c>
      <c r="D21" s="24">
        <v>35.887</v>
      </c>
      <c r="E21" s="24">
        <v>30</v>
      </c>
      <c r="F21" s="24">
        <v>14.5</v>
      </c>
      <c r="G21" s="25">
        <v>31.28</v>
      </c>
      <c r="H21" s="24">
        <v>35.373600000000003</v>
      </c>
      <c r="I21" s="24">
        <v>27.69</v>
      </c>
      <c r="J21" s="24">
        <v>35.700000000000003</v>
      </c>
      <c r="K21" s="24">
        <v>33.25</v>
      </c>
      <c r="L21" s="24">
        <v>31.62</v>
      </c>
      <c r="M21" s="24">
        <v>35.18</v>
      </c>
      <c r="N21" s="24">
        <v>34.6</v>
      </c>
      <c r="O21" s="26">
        <v>26.87</v>
      </c>
      <c r="P21" s="27">
        <f t="shared" si="5"/>
        <v>30.864328571428576</v>
      </c>
    </row>
    <row r="22" spans="1:16" s="7" customFormat="1" ht="15.75" thickBot="1" x14ac:dyDescent="0.3">
      <c r="A22" s="30" t="s">
        <v>19</v>
      </c>
      <c r="B22" s="31">
        <v>21880</v>
      </c>
      <c r="C22" s="31">
        <v>19994</v>
      </c>
      <c r="D22" s="31">
        <v>19743</v>
      </c>
      <c r="E22" s="31">
        <v>21020</v>
      </c>
      <c r="F22" s="31">
        <v>19100</v>
      </c>
      <c r="G22" s="31">
        <v>16932</v>
      </c>
      <c r="H22" s="31">
        <v>17460</v>
      </c>
      <c r="I22" s="31">
        <v>19331</v>
      </c>
      <c r="J22" s="31">
        <v>18560</v>
      </c>
      <c r="K22" s="31">
        <v>18414</v>
      </c>
      <c r="L22" s="32">
        <v>19845</v>
      </c>
      <c r="M22" s="31">
        <v>18352</v>
      </c>
      <c r="N22" s="31">
        <v>18451</v>
      </c>
      <c r="O22" s="33">
        <v>19840</v>
      </c>
      <c r="P22" s="34">
        <f t="shared" si="5"/>
        <v>19208.714285714286</v>
      </c>
    </row>
    <row r="23" spans="1:16" s="7" customFormat="1" ht="19.5" thickBot="1" x14ac:dyDescent="0.3">
      <c r="A23" s="77" t="str">
        <f>'Tabulka č. 1'!A23:P23</f>
        <v>2020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4"/>
    </row>
    <row r="24" spans="1:16" s="7" customFormat="1" x14ac:dyDescent="0.25">
      <c r="A24" s="15" t="s">
        <v>33</v>
      </c>
      <c r="B24" s="16">
        <f>(12*B29/B28)+(12*B31/B30)</f>
        <v>35705.939148739446</v>
      </c>
      <c r="C24" s="16">
        <f t="shared" ref="C24:O24" si="8">(12*C29/C28)+(12*C31/C30)</f>
        <v>37079.485714285714</v>
      </c>
      <c r="D24" s="16">
        <f t="shared" si="8"/>
        <v>30092.877389303336</v>
      </c>
      <c r="E24" s="16">
        <f t="shared" si="8"/>
        <v>31014.914270778881</v>
      </c>
      <c r="F24" s="16">
        <f t="shared" si="8"/>
        <v>44180</v>
      </c>
      <c r="G24" s="16">
        <f t="shared" si="8"/>
        <v>28191.097133339179</v>
      </c>
      <c r="H24" s="16">
        <f t="shared" si="8"/>
        <v>31940.471733694925</v>
      </c>
      <c r="I24" s="16">
        <f t="shared" si="8"/>
        <v>34349.427508551584</v>
      </c>
      <c r="J24" s="16">
        <f t="shared" si="8"/>
        <v>32104.093991652247</v>
      </c>
      <c r="K24" s="16">
        <f t="shared" si="8"/>
        <v>28060.687649941563</v>
      </c>
      <c r="L24" s="16">
        <f t="shared" si="8"/>
        <v>34727.022975566222</v>
      </c>
      <c r="M24" s="16">
        <f t="shared" si="8"/>
        <v>30782.685300668149</v>
      </c>
      <c r="N24" s="16">
        <f t="shared" si="8"/>
        <v>30246.177579008727</v>
      </c>
      <c r="O24" s="17">
        <f t="shared" si="8"/>
        <v>32599.609788657486</v>
      </c>
      <c r="P24" s="18">
        <f t="shared" ref="P24:P31" si="9">SUMIF(B24:O24,"&gt;0")/COUNTIF(B24:O24,"&gt;0")</f>
        <v>32933.892156013389</v>
      </c>
    </row>
    <row r="25" spans="1:16" s="7" customFormat="1" x14ac:dyDescent="0.25">
      <c r="A25" s="19" t="s">
        <v>34</v>
      </c>
      <c r="B25" s="35">
        <f>12*B29/B28</f>
        <v>25565.896014303791</v>
      </c>
      <c r="C25" s="35">
        <f t="shared" ref="C25:O25" si="10">12*C29/C28</f>
        <v>28594.285714285714</v>
      </c>
      <c r="D25" s="35">
        <f t="shared" si="10"/>
        <v>24397.849764993945</v>
      </c>
      <c r="E25" s="35">
        <f t="shared" si="10"/>
        <v>23427.914270778881</v>
      </c>
      <c r="F25" s="35">
        <f t="shared" si="10"/>
        <v>29600</v>
      </c>
      <c r="G25" s="35">
        <f t="shared" si="10"/>
        <v>20022.540983606559</v>
      </c>
      <c r="H25" s="35">
        <f t="shared" si="10"/>
        <v>24745.275316027513</v>
      </c>
      <c r="I25" s="35">
        <f t="shared" si="10"/>
        <v>25143.707093821511</v>
      </c>
      <c r="J25" s="35">
        <f t="shared" si="10"/>
        <v>24427.708449483573</v>
      </c>
      <c r="K25" s="35">
        <f t="shared" si="10"/>
        <v>22085.259078512991</v>
      </c>
      <c r="L25" s="35">
        <f t="shared" si="10"/>
        <v>25938.728323699423</v>
      </c>
      <c r="M25" s="35">
        <f t="shared" si="10"/>
        <v>24623.385300668149</v>
      </c>
      <c r="N25" s="35">
        <f t="shared" si="10"/>
        <v>23096.466596349768</v>
      </c>
      <c r="O25" s="36">
        <f t="shared" si="10"/>
        <v>23912.194362405793</v>
      </c>
      <c r="P25" s="37">
        <f t="shared" si="9"/>
        <v>24684.372233495546</v>
      </c>
    </row>
    <row r="26" spans="1:16" s="7" customFormat="1" x14ac:dyDescent="0.25">
      <c r="A26" s="19" t="s">
        <v>35</v>
      </c>
      <c r="B26" s="35">
        <f>12*B31/B30</f>
        <v>10140.043134435658</v>
      </c>
      <c r="C26" s="35">
        <f t="shared" ref="C26:O26" si="11">12*C31/C30</f>
        <v>8485.2000000000007</v>
      </c>
      <c r="D26" s="35">
        <f t="shared" si="11"/>
        <v>5695.0276243093922</v>
      </c>
      <c r="E26" s="35">
        <f t="shared" si="11"/>
        <v>7587</v>
      </c>
      <c r="F26" s="35">
        <f t="shared" si="11"/>
        <v>14580</v>
      </c>
      <c r="G26" s="35">
        <f t="shared" si="11"/>
        <v>8168.5561497326198</v>
      </c>
      <c r="H26" s="35">
        <f t="shared" si="11"/>
        <v>7195.1964176674119</v>
      </c>
      <c r="I26" s="35">
        <f t="shared" si="11"/>
        <v>9205.720414730069</v>
      </c>
      <c r="J26" s="35">
        <f t="shared" si="11"/>
        <v>7676.385542168674</v>
      </c>
      <c r="K26" s="35">
        <f t="shared" si="11"/>
        <v>5975.4285714285716</v>
      </c>
      <c r="L26" s="35">
        <f t="shared" si="11"/>
        <v>8788.2946518668014</v>
      </c>
      <c r="M26" s="35">
        <f t="shared" si="11"/>
        <v>6159.3</v>
      </c>
      <c r="N26" s="35">
        <f t="shared" si="11"/>
        <v>7149.7109826589594</v>
      </c>
      <c r="O26" s="36">
        <f t="shared" si="11"/>
        <v>8687.4154262516913</v>
      </c>
      <c r="P26" s="37">
        <f t="shared" si="9"/>
        <v>8249.5199225178458</v>
      </c>
    </row>
    <row r="27" spans="1:16" s="7" customFormat="1" x14ac:dyDescent="0.25">
      <c r="A27" s="19" t="s">
        <v>36</v>
      </c>
      <c r="B27" s="20">
        <v>305</v>
      </c>
      <c r="C27" s="20">
        <v>394</v>
      </c>
      <c r="D27" s="20">
        <v>250</v>
      </c>
      <c r="E27" s="20">
        <v>232</v>
      </c>
      <c r="F27" s="20">
        <v>165</v>
      </c>
      <c r="G27" s="20">
        <v>228</v>
      </c>
      <c r="H27" s="20">
        <v>310</v>
      </c>
      <c r="I27" s="20">
        <v>250</v>
      </c>
      <c r="J27" s="20">
        <v>250</v>
      </c>
      <c r="K27" s="20">
        <v>222</v>
      </c>
      <c r="L27" s="20">
        <v>379</v>
      </c>
      <c r="M27" s="20">
        <v>289</v>
      </c>
      <c r="N27" s="20">
        <v>240</v>
      </c>
      <c r="O27" s="21">
        <v>290</v>
      </c>
      <c r="P27" s="22">
        <f t="shared" si="9"/>
        <v>271.71428571428572</v>
      </c>
    </row>
    <row r="28" spans="1:16" s="7" customFormat="1" x14ac:dyDescent="0.25">
      <c r="A28" s="23" t="s">
        <v>16</v>
      </c>
      <c r="B28" s="24">
        <v>18.502774154105147</v>
      </c>
      <c r="C28" s="24">
        <v>16.8</v>
      </c>
      <c r="D28" s="24">
        <v>17.765500000000003</v>
      </c>
      <c r="E28" s="24">
        <v>19.13</v>
      </c>
      <c r="F28" s="24">
        <v>15</v>
      </c>
      <c r="G28" s="25">
        <v>19.52</v>
      </c>
      <c r="H28" s="24">
        <v>18.088301475073486</v>
      </c>
      <c r="I28" s="24">
        <v>17.48</v>
      </c>
      <c r="J28" s="24">
        <v>18.000706079709907</v>
      </c>
      <c r="K28" s="24">
        <v>20.901</v>
      </c>
      <c r="L28" s="24">
        <v>17.3</v>
      </c>
      <c r="M28" s="24">
        <v>17.96</v>
      </c>
      <c r="N28" s="24">
        <v>18.200706079709907</v>
      </c>
      <c r="O28" s="26">
        <v>19.571604048843753</v>
      </c>
      <c r="P28" s="27">
        <f t="shared" si="9"/>
        <v>18.158613702674444</v>
      </c>
    </row>
    <row r="29" spans="1:16" s="7" customFormat="1" x14ac:dyDescent="0.25">
      <c r="A29" s="19" t="s">
        <v>17</v>
      </c>
      <c r="B29" s="2">
        <v>39420</v>
      </c>
      <c r="C29" s="2">
        <v>40032</v>
      </c>
      <c r="D29" s="2">
        <v>36120</v>
      </c>
      <c r="E29" s="2">
        <v>37348</v>
      </c>
      <c r="F29" s="2">
        <v>37000</v>
      </c>
      <c r="G29" s="2">
        <v>32570</v>
      </c>
      <c r="H29" s="2">
        <v>37300</v>
      </c>
      <c r="I29" s="2">
        <v>36626</v>
      </c>
      <c r="J29" s="2">
        <v>36643</v>
      </c>
      <c r="K29" s="2">
        <v>38467</v>
      </c>
      <c r="L29" s="3">
        <v>37395</v>
      </c>
      <c r="M29" s="2">
        <v>36853</v>
      </c>
      <c r="N29" s="2">
        <v>35031</v>
      </c>
      <c r="O29" s="28">
        <v>39000</v>
      </c>
      <c r="P29" s="29">
        <f t="shared" si="9"/>
        <v>37128.928571428572</v>
      </c>
    </row>
    <row r="30" spans="1:16" s="7" customFormat="1" x14ac:dyDescent="0.25">
      <c r="A30" s="23" t="s">
        <v>18</v>
      </c>
      <c r="B30" s="24">
        <v>27.82</v>
      </c>
      <c r="C30" s="24">
        <v>30</v>
      </c>
      <c r="D30" s="24">
        <v>45.25</v>
      </c>
      <c r="E30" s="24">
        <v>40</v>
      </c>
      <c r="F30" s="24">
        <v>20</v>
      </c>
      <c r="G30" s="25">
        <v>28.05</v>
      </c>
      <c r="H30" s="24">
        <v>35.373600000000003</v>
      </c>
      <c r="I30" s="24">
        <v>27.97</v>
      </c>
      <c r="J30" s="24">
        <v>33.200000000000003</v>
      </c>
      <c r="K30" s="24">
        <v>42</v>
      </c>
      <c r="L30" s="24">
        <v>29.73</v>
      </c>
      <c r="M30" s="24">
        <v>40</v>
      </c>
      <c r="N30" s="24">
        <v>34.6</v>
      </c>
      <c r="O30" s="26">
        <v>29.56</v>
      </c>
      <c r="P30" s="27">
        <f t="shared" si="9"/>
        <v>33.110971428571432</v>
      </c>
    </row>
    <row r="31" spans="1:16" s="7" customFormat="1" ht="15.75" thickBot="1" x14ac:dyDescent="0.3">
      <c r="A31" s="30" t="s">
        <v>19</v>
      </c>
      <c r="B31" s="31">
        <v>23508</v>
      </c>
      <c r="C31" s="31">
        <v>21213</v>
      </c>
      <c r="D31" s="31">
        <v>21475</v>
      </c>
      <c r="E31" s="31">
        <v>25290</v>
      </c>
      <c r="F31" s="31">
        <v>24300</v>
      </c>
      <c r="G31" s="31">
        <v>19094</v>
      </c>
      <c r="H31" s="31">
        <v>21210</v>
      </c>
      <c r="I31" s="31">
        <v>21457</v>
      </c>
      <c r="J31" s="31">
        <v>21238</v>
      </c>
      <c r="K31" s="31">
        <v>20914</v>
      </c>
      <c r="L31" s="32">
        <v>21773</v>
      </c>
      <c r="M31" s="31">
        <v>20531</v>
      </c>
      <c r="N31" s="31">
        <v>20615</v>
      </c>
      <c r="O31" s="33">
        <v>21400</v>
      </c>
      <c r="P31" s="34">
        <f t="shared" si="9"/>
        <v>21715.571428571428</v>
      </c>
    </row>
    <row r="32" spans="1:16" ht="19.5" thickBot="1" x14ac:dyDescent="0.3">
      <c r="A32" s="77" t="str">
        <f>'Tabulka č. 1'!A32:P32</f>
        <v>Meziroční změny 2019 oproti 2018 - absolutně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4"/>
    </row>
    <row r="33" spans="1:16" x14ac:dyDescent="0.25">
      <c r="A33" s="15" t="s">
        <v>33</v>
      </c>
      <c r="B33" s="42">
        <f>ROUND(B15-B6,0)</f>
        <v>5054</v>
      </c>
      <c r="C33" s="42">
        <f t="shared" ref="C33:O33" si="12">ROUND(C15-C6,0)</f>
        <v>4925</v>
      </c>
      <c r="D33" s="42">
        <f t="shared" si="12"/>
        <v>7346</v>
      </c>
      <c r="E33" s="42">
        <f t="shared" si="12"/>
        <v>3324</v>
      </c>
      <c r="F33" s="42">
        <f t="shared" si="12"/>
        <v>4126</v>
      </c>
      <c r="G33" s="42">
        <f t="shared" si="12"/>
        <v>3431</v>
      </c>
      <c r="H33" s="42">
        <f t="shared" si="12"/>
        <v>0</v>
      </c>
      <c r="I33" s="42">
        <f t="shared" si="12"/>
        <v>6189</v>
      </c>
      <c r="J33" s="42">
        <f t="shared" si="12"/>
        <v>3480</v>
      </c>
      <c r="K33" s="42">
        <f t="shared" si="12"/>
        <v>3603</v>
      </c>
      <c r="L33" s="42">
        <f t="shared" si="12"/>
        <v>3182</v>
      </c>
      <c r="M33" s="42">
        <f t="shared" si="12"/>
        <v>3829</v>
      </c>
      <c r="N33" s="42">
        <f t="shared" si="12"/>
        <v>3505</v>
      </c>
      <c r="O33" s="43">
        <f t="shared" si="12"/>
        <v>4050</v>
      </c>
      <c r="P33" s="59">
        <f>AVERAGE(B33:O33)</f>
        <v>4003.1428571428573</v>
      </c>
    </row>
    <row r="34" spans="1:16" x14ac:dyDescent="0.25">
      <c r="A34" s="19" t="s">
        <v>34</v>
      </c>
      <c r="B34" s="44">
        <f>ROUND(B16-B7,0)</f>
        <v>4580</v>
      </c>
      <c r="C34" s="44">
        <f t="shared" ref="C34:O34" si="13">ROUND(C16-C7,0)</f>
        <v>4031</v>
      </c>
      <c r="D34" s="44">
        <f t="shared" si="13"/>
        <v>5836</v>
      </c>
      <c r="E34" s="44">
        <f t="shared" si="13"/>
        <v>2562</v>
      </c>
      <c r="F34" s="44">
        <f t="shared" si="13"/>
        <v>3133</v>
      </c>
      <c r="G34" s="44">
        <f t="shared" si="13"/>
        <v>2841</v>
      </c>
      <c r="H34" s="44">
        <f t="shared" si="13"/>
        <v>0</v>
      </c>
      <c r="I34" s="44">
        <f t="shared" si="13"/>
        <v>5046</v>
      </c>
      <c r="J34" s="44">
        <f t="shared" si="13"/>
        <v>2963</v>
      </c>
      <c r="K34" s="44">
        <f t="shared" si="13"/>
        <v>2918</v>
      </c>
      <c r="L34" s="44">
        <f t="shared" si="13"/>
        <v>2698</v>
      </c>
      <c r="M34" s="44">
        <f t="shared" si="13"/>
        <v>3234</v>
      </c>
      <c r="N34" s="44">
        <f t="shared" si="13"/>
        <v>2719</v>
      </c>
      <c r="O34" s="45">
        <f t="shared" si="13"/>
        <v>3170</v>
      </c>
      <c r="P34" s="60">
        <f t="shared" ref="P34:P40" si="14">AVERAGE(B34:O34)</f>
        <v>3266.5</v>
      </c>
    </row>
    <row r="35" spans="1:16" x14ac:dyDescent="0.25">
      <c r="A35" s="19" t="s">
        <v>35</v>
      </c>
      <c r="B35" s="44">
        <f>ROUND(B17-B8,0)</f>
        <v>474</v>
      </c>
      <c r="C35" s="44">
        <f t="shared" ref="C35:O35" si="15">ROUND(C17-C8,0)</f>
        <v>894</v>
      </c>
      <c r="D35" s="44">
        <f t="shared" si="15"/>
        <v>1509</v>
      </c>
      <c r="E35" s="44">
        <f t="shared" si="15"/>
        <v>761</v>
      </c>
      <c r="F35" s="44">
        <f t="shared" si="15"/>
        <v>993</v>
      </c>
      <c r="G35" s="44">
        <f t="shared" si="15"/>
        <v>590</v>
      </c>
      <c r="H35" s="44">
        <f t="shared" si="15"/>
        <v>0</v>
      </c>
      <c r="I35" s="44">
        <f t="shared" si="15"/>
        <v>1143</v>
      </c>
      <c r="J35" s="44">
        <f t="shared" si="15"/>
        <v>517</v>
      </c>
      <c r="K35" s="44">
        <f t="shared" si="15"/>
        <v>685</v>
      </c>
      <c r="L35" s="44">
        <f t="shared" si="15"/>
        <v>483</v>
      </c>
      <c r="M35" s="44">
        <f t="shared" si="15"/>
        <v>595</v>
      </c>
      <c r="N35" s="44">
        <f t="shared" si="15"/>
        <v>786</v>
      </c>
      <c r="O35" s="45">
        <f t="shared" si="15"/>
        <v>880</v>
      </c>
      <c r="P35" s="60">
        <f t="shared" si="14"/>
        <v>736.42857142857144</v>
      </c>
    </row>
    <row r="36" spans="1:16" x14ac:dyDescent="0.25">
      <c r="A36" s="19" t="s">
        <v>36</v>
      </c>
      <c r="B36" s="46">
        <f>ROUND(B18-B9,0)</f>
        <v>0</v>
      </c>
      <c r="C36" s="46">
        <f t="shared" ref="C36:O36" si="16">ROUND(C18-C9,0)</f>
        <v>17</v>
      </c>
      <c r="D36" s="46">
        <f t="shared" si="16"/>
        <v>0</v>
      </c>
      <c r="E36" s="46">
        <f t="shared" si="16"/>
        <v>13</v>
      </c>
      <c r="F36" s="46">
        <f t="shared" si="16"/>
        <v>0</v>
      </c>
      <c r="G36" s="46">
        <f t="shared" si="16"/>
        <v>12</v>
      </c>
      <c r="H36" s="46">
        <f t="shared" si="16"/>
        <v>0</v>
      </c>
      <c r="I36" s="46">
        <f t="shared" si="16"/>
        <v>8</v>
      </c>
      <c r="J36" s="46">
        <f t="shared" si="16"/>
        <v>28</v>
      </c>
      <c r="K36" s="46">
        <f t="shared" si="16"/>
        <v>23</v>
      </c>
      <c r="L36" s="46">
        <f t="shared" si="16"/>
        <v>7</v>
      </c>
      <c r="M36" s="46">
        <f t="shared" si="16"/>
        <v>0</v>
      </c>
      <c r="N36" s="46">
        <f t="shared" si="16"/>
        <v>9</v>
      </c>
      <c r="O36" s="47">
        <f t="shared" si="16"/>
        <v>0</v>
      </c>
      <c r="P36" s="61">
        <f t="shared" si="14"/>
        <v>8.3571428571428577</v>
      </c>
    </row>
    <row r="37" spans="1:16" x14ac:dyDescent="0.25">
      <c r="A37" s="23" t="s">
        <v>16</v>
      </c>
      <c r="B37" s="49">
        <f>ROUND(B19-B10,2)</f>
        <v>-1.39</v>
      </c>
      <c r="C37" s="49">
        <f t="shared" ref="C37:O37" si="17">ROUND(C19-C10,2)</f>
        <v>-0.84</v>
      </c>
      <c r="D37" s="49">
        <f t="shared" si="17"/>
        <v>0</v>
      </c>
      <c r="E37" s="49">
        <f t="shared" si="17"/>
        <v>0</v>
      </c>
      <c r="F37" s="49">
        <f t="shared" si="17"/>
        <v>0</v>
      </c>
      <c r="G37" s="49">
        <f t="shared" si="17"/>
        <v>0</v>
      </c>
      <c r="H37" s="49">
        <f t="shared" si="17"/>
        <v>0</v>
      </c>
      <c r="I37" s="49">
        <f t="shared" si="17"/>
        <v>-1.9</v>
      </c>
      <c r="J37" s="49">
        <f t="shared" si="17"/>
        <v>0</v>
      </c>
      <c r="K37" s="49">
        <f t="shared" si="17"/>
        <v>0</v>
      </c>
      <c r="L37" s="49">
        <f t="shared" si="17"/>
        <v>0</v>
      </c>
      <c r="M37" s="49">
        <f t="shared" si="17"/>
        <v>0</v>
      </c>
      <c r="N37" s="49">
        <f t="shared" si="17"/>
        <v>0</v>
      </c>
      <c r="O37" s="50">
        <f t="shared" si="17"/>
        <v>0</v>
      </c>
      <c r="P37" s="48">
        <f t="shared" si="14"/>
        <v>-0.29499999999999998</v>
      </c>
    </row>
    <row r="38" spans="1:16" x14ac:dyDescent="0.25">
      <c r="A38" s="19" t="s">
        <v>17</v>
      </c>
      <c r="B38" s="46">
        <f t="shared" ref="B38:O38" si="18">ROUND(B20-B11,0)</f>
        <v>4900</v>
      </c>
      <c r="C38" s="46">
        <f t="shared" si="18"/>
        <v>4131</v>
      </c>
      <c r="D38" s="46">
        <f t="shared" si="18"/>
        <v>8012</v>
      </c>
      <c r="E38" s="46">
        <f t="shared" si="18"/>
        <v>4085</v>
      </c>
      <c r="F38" s="46">
        <f t="shared" si="18"/>
        <v>4700</v>
      </c>
      <c r="G38" s="46">
        <f t="shared" si="18"/>
        <v>3946</v>
      </c>
      <c r="H38" s="46">
        <f t="shared" si="18"/>
        <v>0</v>
      </c>
      <c r="I38" s="46">
        <f t="shared" si="18"/>
        <v>4304</v>
      </c>
      <c r="J38" s="46">
        <f t="shared" si="18"/>
        <v>4791</v>
      </c>
      <c r="K38" s="46">
        <f t="shared" si="18"/>
        <v>4620</v>
      </c>
      <c r="L38" s="46">
        <f t="shared" si="18"/>
        <v>3890</v>
      </c>
      <c r="M38" s="46">
        <f t="shared" si="18"/>
        <v>4366</v>
      </c>
      <c r="N38" s="46">
        <f t="shared" si="18"/>
        <v>4124</v>
      </c>
      <c r="O38" s="47">
        <f t="shared" si="18"/>
        <v>4700</v>
      </c>
      <c r="P38" s="62">
        <f t="shared" si="14"/>
        <v>4326.3571428571431</v>
      </c>
    </row>
    <row r="39" spans="1:16" x14ac:dyDescent="0.25">
      <c r="A39" s="23" t="s">
        <v>18</v>
      </c>
      <c r="B39" s="49">
        <f t="shared" ref="B39:O39" si="19">ROUND(B21-B12,2)</f>
        <v>1.25</v>
      </c>
      <c r="C39" s="49">
        <f t="shared" si="19"/>
        <v>-1.7</v>
      </c>
      <c r="D39" s="49">
        <f t="shared" si="19"/>
        <v>0</v>
      </c>
      <c r="E39" s="49">
        <f t="shared" si="19"/>
        <v>0</v>
      </c>
      <c r="F39" s="49">
        <f t="shared" si="19"/>
        <v>0</v>
      </c>
      <c r="G39" s="49">
        <f t="shared" si="19"/>
        <v>0</v>
      </c>
      <c r="H39" s="49">
        <f t="shared" si="19"/>
        <v>0</v>
      </c>
      <c r="I39" s="49">
        <f t="shared" si="19"/>
        <v>-1.46</v>
      </c>
      <c r="J39" s="49">
        <f t="shared" si="19"/>
        <v>0</v>
      </c>
      <c r="K39" s="49">
        <f t="shared" si="19"/>
        <v>0</v>
      </c>
      <c r="L39" s="49">
        <f t="shared" si="19"/>
        <v>0</v>
      </c>
      <c r="M39" s="49">
        <f t="shared" si="19"/>
        <v>0</v>
      </c>
      <c r="N39" s="49">
        <f t="shared" si="19"/>
        <v>0</v>
      </c>
      <c r="O39" s="50">
        <f t="shared" si="19"/>
        <v>0</v>
      </c>
      <c r="P39" s="48">
        <f t="shared" si="14"/>
        <v>-0.13642857142857143</v>
      </c>
    </row>
    <row r="40" spans="1:16" ht="15.75" thickBot="1" x14ac:dyDescent="0.3">
      <c r="A40" s="30" t="s">
        <v>19</v>
      </c>
      <c r="B40" s="72">
        <f t="shared" ref="B40:O40" si="20">ROUND(B22-B13,0)</f>
        <v>2030</v>
      </c>
      <c r="C40" s="72">
        <f t="shared" si="20"/>
        <v>1651</v>
      </c>
      <c r="D40" s="72">
        <f t="shared" si="20"/>
        <v>4514</v>
      </c>
      <c r="E40" s="72">
        <f t="shared" si="20"/>
        <v>1903</v>
      </c>
      <c r="F40" s="72">
        <f t="shared" si="20"/>
        <v>1200</v>
      </c>
      <c r="G40" s="72">
        <f t="shared" si="20"/>
        <v>1539</v>
      </c>
      <c r="H40" s="72">
        <f t="shared" si="20"/>
        <v>0</v>
      </c>
      <c r="I40" s="72">
        <f t="shared" si="20"/>
        <v>1757</v>
      </c>
      <c r="J40" s="72">
        <f t="shared" si="20"/>
        <v>1538</v>
      </c>
      <c r="K40" s="72">
        <f t="shared" si="20"/>
        <v>1899</v>
      </c>
      <c r="L40" s="72">
        <f t="shared" si="20"/>
        <v>1274</v>
      </c>
      <c r="M40" s="72">
        <f t="shared" si="20"/>
        <v>1744</v>
      </c>
      <c r="N40" s="72">
        <f t="shared" si="20"/>
        <v>2265</v>
      </c>
      <c r="O40" s="73">
        <f t="shared" si="20"/>
        <v>1970</v>
      </c>
      <c r="P40" s="63">
        <f t="shared" si="14"/>
        <v>1806</v>
      </c>
    </row>
    <row r="41" spans="1:16" ht="19.5" thickBot="1" x14ac:dyDescent="0.3">
      <c r="A41" s="77" t="str">
        <f>'Tabulka č. 1'!A41:P41</f>
        <v>Meziroční změny 2020 oproti 2019 - absolutně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4"/>
    </row>
    <row r="42" spans="1:16" x14ac:dyDescent="0.25">
      <c r="A42" s="15" t="s">
        <v>33</v>
      </c>
      <c r="B42" s="42">
        <f>ROUND(B24-B15,0)</f>
        <v>2460</v>
      </c>
      <c r="C42" s="42">
        <f t="shared" ref="C42:O42" si="21">ROUND(C24-C15,0)</f>
        <v>4356</v>
      </c>
      <c r="D42" s="42">
        <f t="shared" si="21"/>
        <v>-1753</v>
      </c>
      <c r="E42" s="42">
        <f t="shared" si="21"/>
        <v>966</v>
      </c>
      <c r="F42" s="42">
        <f t="shared" si="21"/>
        <v>6506</v>
      </c>
      <c r="G42" s="42">
        <f t="shared" si="21"/>
        <v>-82</v>
      </c>
      <c r="H42" s="42">
        <f t="shared" si="21"/>
        <v>5279</v>
      </c>
      <c r="I42" s="42">
        <f t="shared" si="21"/>
        <v>2776</v>
      </c>
      <c r="J42" s="42">
        <f t="shared" si="21"/>
        <v>5977</v>
      </c>
      <c r="K42" s="42">
        <f t="shared" si="21"/>
        <v>-327</v>
      </c>
      <c r="L42" s="42">
        <f t="shared" si="21"/>
        <v>3620</v>
      </c>
      <c r="M42" s="42">
        <f t="shared" si="21"/>
        <v>-271</v>
      </c>
      <c r="N42" s="42">
        <f t="shared" si="21"/>
        <v>2947</v>
      </c>
      <c r="O42" s="43">
        <f t="shared" si="21"/>
        <v>744</v>
      </c>
      <c r="P42" s="59">
        <f>AVERAGE(B42:O42)</f>
        <v>2371.2857142857142</v>
      </c>
    </row>
    <row r="43" spans="1:16" x14ac:dyDescent="0.25">
      <c r="A43" s="19" t="s">
        <v>34</v>
      </c>
      <c r="B43" s="44">
        <f>ROUND(B25-B16,0)</f>
        <v>2322</v>
      </c>
      <c r="C43" s="44">
        <f t="shared" ref="C43:O43" si="22">ROUND(C25-C16,0)</f>
        <v>2948</v>
      </c>
      <c r="D43" s="44">
        <f t="shared" si="22"/>
        <v>-846</v>
      </c>
      <c r="E43" s="44">
        <f t="shared" si="22"/>
        <v>1787</v>
      </c>
      <c r="F43" s="44">
        <f t="shared" si="22"/>
        <v>7733</v>
      </c>
      <c r="G43" s="44">
        <f t="shared" si="22"/>
        <v>-1755</v>
      </c>
      <c r="H43" s="44">
        <f t="shared" si="22"/>
        <v>4007</v>
      </c>
      <c r="I43" s="44">
        <f t="shared" si="22"/>
        <v>1948</v>
      </c>
      <c r="J43" s="44">
        <f t="shared" si="22"/>
        <v>4539</v>
      </c>
      <c r="K43" s="44">
        <f t="shared" si="22"/>
        <v>343</v>
      </c>
      <c r="L43" s="44">
        <f t="shared" si="22"/>
        <v>2363</v>
      </c>
      <c r="M43" s="44">
        <f t="shared" si="22"/>
        <v>-171</v>
      </c>
      <c r="N43" s="44">
        <f t="shared" si="22"/>
        <v>2196</v>
      </c>
      <c r="O43" s="45">
        <f t="shared" si="22"/>
        <v>917</v>
      </c>
      <c r="P43" s="60">
        <f t="shared" ref="P43:P49" si="23">AVERAGE(B43:O43)</f>
        <v>2023.6428571428571</v>
      </c>
    </row>
    <row r="44" spans="1:16" x14ac:dyDescent="0.25">
      <c r="A44" s="19" t="s">
        <v>35</v>
      </c>
      <c r="B44" s="44">
        <f>ROUND(B26-B17,0)</f>
        <v>138</v>
      </c>
      <c r="C44" s="44">
        <f t="shared" ref="C44:O44" si="24">ROUND(C26-C17,0)</f>
        <v>1408</v>
      </c>
      <c r="D44" s="44">
        <f t="shared" si="24"/>
        <v>-907</v>
      </c>
      <c r="E44" s="44">
        <f t="shared" si="24"/>
        <v>-821</v>
      </c>
      <c r="F44" s="44">
        <f t="shared" si="24"/>
        <v>-1227</v>
      </c>
      <c r="G44" s="44">
        <f t="shared" si="24"/>
        <v>1673</v>
      </c>
      <c r="H44" s="44">
        <f t="shared" si="24"/>
        <v>1272</v>
      </c>
      <c r="I44" s="44">
        <f t="shared" si="24"/>
        <v>828</v>
      </c>
      <c r="J44" s="44">
        <f t="shared" si="24"/>
        <v>1438</v>
      </c>
      <c r="K44" s="44">
        <f t="shared" si="24"/>
        <v>-670</v>
      </c>
      <c r="L44" s="44">
        <f t="shared" si="24"/>
        <v>1257</v>
      </c>
      <c r="M44" s="44">
        <f t="shared" si="24"/>
        <v>-101</v>
      </c>
      <c r="N44" s="44">
        <f t="shared" si="24"/>
        <v>751</v>
      </c>
      <c r="O44" s="45">
        <f t="shared" si="24"/>
        <v>-173</v>
      </c>
      <c r="P44" s="60">
        <f t="shared" si="23"/>
        <v>347.57142857142856</v>
      </c>
    </row>
    <row r="45" spans="1:16" x14ac:dyDescent="0.25">
      <c r="A45" s="19" t="s">
        <v>36</v>
      </c>
      <c r="B45" s="46">
        <f>ROUND(B27-B18,0)</f>
        <v>-35</v>
      </c>
      <c r="C45" s="46">
        <f t="shared" ref="C45:O45" si="25">ROUND(C27-C18,0)</f>
        <v>0</v>
      </c>
      <c r="D45" s="46">
        <f t="shared" si="25"/>
        <v>-190</v>
      </c>
      <c r="E45" s="46">
        <f t="shared" si="25"/>
        <v>0</v>
      </c>
      <c r="F45" s="46">
        <f t="shared" si="25"/>
        <v>-285</v>
      </c>
      <c r="G45" s="46">
        <f t="shared" si="25"/>
        <v>-1</v>
      </c>
      <c r="H45" s="46">
        <f t="shared" si="25"/>
        <v>10</v>
      </c>
      <c r="I45" s="46">
        <f t="shared" si="25"/>
        <v>-59</v>
      </c>
      <c r="J45" s="46">
        <f t="shared" si="25"/>
        <v>-27</v>
      </c>
      <c r="K45" s="46">
        <f t="shared" si="25"/>
        <v>-77</v>
      </c>
      <c r="L45" s="46">
        <f t="shared" si="25"/>
        <v>0</v>
      </c>
      <c r="M45" s="46">
        <f t="shared" si="25"/>
        <v>-123</v>
      </c>
      <c r="N45" s="46">
        <f t="shared" si="25"/>
        <v>44</v>
      </c>
      <c r="O45" s="47">
        <f t="shared" si="25"/>
        <v>0</v>
      </c>
      <c r="P45" s="61">
        <f t="shared" si="23"/>
        <v>-53.071428571428569</v>
      </c>
    </row>
    <row r="46" spans="1:16" x14ac:dyDescent="0.25">
      <c r="A46" s="23" t="s">
        <v>16</v>
      </c>
      <c r="B46" s="49">
        <f>ROUND(B28-B19,2)</f>
        <v>0</v>
      </c>
      <c r="C46" s="49">
        <f t="shared" ref="C46:O46" si="26">ROUND(C28-C19,2)</f>
        <v>0</v>
      </c>
      <c r="D46" s="49">
        <f t="shared" si="26"/>
        <v>1.29</v>
      </c>
      <c r="E46" s="49">
        <f t="shared" si="26"/>
        <v>0</v>
      </c>
      <c r="F46" s="49">
        <f t="shared" si="26"/>
        <v>-3</v>
      </c>
      <c r="G46" s="49">
        <f t="shared" si="26"/>
        <v>2.85</v>
      </c>
      <c r="H46" s="49">
        <f t="shared" si="26"/>
        <v>0.92</v>
      </c>
      <c r="I46" s="49">
        <f t="shared" si="26"/>
        <v>0.41</v>
      </c>
      <c r="J46" s="49">
        <f t="shared" si="26"/>
        <v>-1.4</v>
      </c>
      <c r="K46" s="49">
        <f t="shared" si="26"/>
        <v>1.9</v>
      </c>
      <c r="L46" s="49">
        <f t="shared" si="26"/>
        <v>0</v>
      </c>
      <c r="M46" s="49">
        <f t="shared" si="26"/>
        <v>1.76</v>
      </c>
      <c r="N46" s="49">
        <f t="shared" si="26"/>
        <v>0</v>
      </c>
      <c r="O46" s="50">
        <f t="shared" si="26"/>
        <v>1.78</v>
      </c>
      <c r="P46" s="48">
        <f t="shared" si="23"/>
        <v>0.46500000000000002</v>
      </c>
    </row>
    <row r="47" spans="1:16" x14ac:dyDescent="0.25">
      <c r="A47" s="19" t="s">
        <v>17</v>
      </c>
      <c r="B47" s="46">
        <f t="shared" ref="B47:O47" si="27">ROUND(B29-B20,0)</f>
        <v>3580</v>
      </c>
      <c r="C47" s="46">
        <f t="shared" si="27"/>
        <v>4127</v>
      </c>
      <c r="D47" s="46">
        <f t="shared" si="27"/>
        <v>1466</v>
      </c>
      <c r="E47" s="46">
        <f t="shared" si="27"/>
        <v>2848</v>
      </c>
      <c r="F47" s="46">
        <f t="shared" si="27"/>
        <v>4200</v>
      </c>
      <c r="G47" s="46">
        <f t="shared" si="27"/>
        <v>2317</v>
      </c>
      <c r="H47" s="46">
        <f t="shared" si="27"/>
        <v>7630</v>
      </c>
      <c r="I47" s="46">
        <f t="shared" si="27"/>
        <v>3630</v>
      </c>
      <c r="J47" s="46">
        <f t="shared" si="27"/>
        <v>4489</v>
      </c>
      <c r="K47" s="46">
        <f t="shared" si="27"/>
        <v>4040</v>
      </c>
      <c r="L47" s="46">
        <f t="shared" si="27"/>
        <v>3407</v>
      </c>
      <c r="M47" s="46">
        <f t="shared" si="27"/>
        <v>3381</v>
      </c>
      <c r="N47" s="46">
        <f t="shared" si="27"/>
        <v>3331</v>
      </c>
      <c r="O47" s="47">
        <f t="shared" si="27"/>
        <v>4910</v>
      </c>
      <c r="P47" s="62">
        <f t="shared" si="23"/>
        <v>3811.1428571428573</v>
      </c>
    </row>
    <row r="48" spans="1:16" x14ac:dyDescent="0.25">
      <c r="A48" s="23" t="s">
        <v>18</v>
      </c>
      <c r="B48" s="49">
        <f t="shared" ref="B48:O48" si="28">ROUND(B30-B21,2)</f>
        <v>1.57</v>
      </c>
      <c r="C48" s="49">
        <f t="shared" si="28"/>
        <v>-3.9</v>
      </c>
      <c r="D48" s="49">
        <f t="shared" si="28"/>
        <v>9.36</v>
      </c>
      <c r="E48" s="49">
        <f t="shared" si="28"/>
        <v>10</v>
      </c>
      <c r="F48" s="49">
        <f t="shared" si="28"/>
        <v>5.5</v>
      </c>
      <c r="G48" s="49">
        <f t="shared" si="28"/>
        <v>-3.23</v>
      </c>
      <c r="H48" s="49">
        <f t="shared" si="28"/>
        <v>0</v>
      </c>
      <c r="I48" s="49">
        <f t="shared" si="28"/>
        <v>0.28000000000000003</v>
      </c>
      <c r="J48" s="49">
        <f t="shared" si="28"/>
        <v>-2.5</v>
      </c>
      <c r="K48" s="49">
        <f t="shared" si="28"/>
        <v>8.75</v>
      </c>
      <c r="L48" s="49">
        <f t="shared" si="28"/>
        <v>-1.89</v>
      </c>
      <c r="M48" s="49">
        <f t="shared" si="28"/>
        <v>4.82</v>
      </c>
      <c r="N48" s="49">
        <f t="shared" si="28"/>
        <v>0</v>
      </c>
      <c r="O48" s="50">
        <f t="shared" si="28"/>
        <v>2.69</v>
      </c>
      <c r="P48" s="48">
        <f t="shared" si="23"/>
        <v>2.2464285714285714</v>
      </c>
    </row>
    <row r="49" spans="1:16" ht="15.75" thickBot="1" x14ac:dyDescent="0.3">
      <c r="A49" s="30" t="s">
        <v>19</v>
      </c>
      <c r="B49" s="72">
        <f t="shared" ref="B49:O49" si="29">ROUND(B31-B22,0)</f>
        <v>1628</v>
      </c>
      <c r="C49" s="72">
        <f t="shared" si="29"/>
        <v>1219</v>
      </c>
      <c r="D49" s="72">
        <f t="shared" si="29"/>
        <v>1732</v>
      </c>
      <c r="E49" s="72">
        <f t="shared" si="29"/>
        <v>4270</v>
      </c>
      <c r="F49" s="72">
        <f t="shared" si="29"/>
        <v>5200</v>
      </c>
      <c r="G49" s="72">
        <f t="shared" si="29"/>
        <v>2162</v>
      </c>
      <c r="H49" s="72">
        <f t="shared" si="29"/>
        <v>3750</v>
      </c>
      <c r="I49" s="72">
        <f t="shared" si="29"/>
        <v>2126</v>
      </c>
      <c r="J49" s="72">
        <f t="shared" si="29"/>
        <v>2678</v>
      </c>
      <c r="K49" s="72">
        <f t="shared" si="29"/>
        <v>2500</v>
      </c>
      <c r="L49" s="72">
        <f t="shared" si="29"/>
        <v>1928</v>
      </c>
      <c r="M49" s="72">
        <f t="shared" si="29"/>
        <v>2179</v>
      </c>
      <c r="N49" s="72">
        <f t="shared" si="29"/>
        <v>2164</v>
      </c>
      <c r="O49" s="73">
        <f t="shared" si="29"/>
        <v>1560</v>
      </c>
      <c r="P49" s="63">
        <f t="shared" si="23"/>
        <v>2506.8571428571427</v>
      </c>
    </row>
    <row r="50" spans="1:16" ht="19.5" thickBot="1" x14ac:dyDescent="0.3">
      <c r="A50" s="77" t="str">
        <f>'Tabulka č. 1'!A50:P50</f>
        <v>Meziroční změny 2019 oproti 2018 - v %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4"/>
    </row>
    <row r="51" spans="1:16" x14ac:dyDescent="0.25">
      <c r="A51" s="15" t="s">
        <v>33</v>
      </c>
      <c r="B51" s="55">
        <f>ROUND(100*(B15-B6)/B6,2)</f>
        <v>17.93</v>
      </c>
      <c r="C51" s="55">
        <f t="shared" ref="C51:O51" si="30">ROUND(100*(C15-C6)/C6,2)</f>
        <v>17.72</v>
      </c>
      <c r="D51" s="55">
        <f t="shared" si="30"/>
        <v>29.98</v>
      </c>
      <c r="E51" s="55">
        <f t="shared" si="30"/>
        <v>12.44</v>
      </c>
      <c r="F51" s="55">
        <f t="shared" si="30"/>
        <v>12.3</v>
      </c>
      <c r="G51" s="55">
        <f t="shared" si="30"/>
        <v>13.81</v>
      </c>
      <c r="H51" s="55">
        <f t="shared" si="30"/>
        <v>0</v>
      </c>
      <c r="I51" s="55">
        <f t="shared" si="30"/>
        <v>24.38</v>
      </c>
      <c r="J51" s="55">
        <f t="shared" si="30"/>
        <v>15.37</v>
      </c>
      <c r="K51" s="55">
        <f t="shared" si="30"/>
        <v>14.54</v>
      </c>
      <c r="L51" s="55">
        <f t="shared" si="30"/>
        <v>11.39</v>
      </c>
      <c r="M51" s="55">
        <f t="shared" si="30"/>
        <v>14.06</v>
      </c>
      <c r="N51" s="55">
        <f t="shared" si="30"/>
        <v>14.73</v>
      </c>
      <c r="O51" s="56">
        <f t="shared" si="30"/>
        <v>14.57</v>
      </c>
      <c r="P51" s="51">
        <f t="shared" ref="P51:P58" si="31">AVERAGE(B51:O51)</f>
        <v>15.23</v>
      </c>
    </row>
    <row r="52" spans="1:16" x14ac:dyDescent="0.25">
      <c r="A52" s="19" t="s">
        <v>34</v>
      </c>
      <c r="B52" s="49">
        <f t="shared" ref="B52:O58" si="32">ROUND(100*(B16-B7)/B7,2)</f>
        <v>24.54</v>
      </c>
      <c r="C52" s="49">
        <f t="shared" si="32"/>
        <v>18.649999999999999</v>
      </c>
      <c r="D52" s="49">
        <f t="shared" si="32"/>
        <v>30.07</v>
      </c>
      <c r="E52" s="49">
        <f t="shared" si="32"/>
        <v>13.43</v>
      </c>
      <c r="F52" s="49">
        <f t="shared" si="32"/>
        <v>16.73</v>
      </c>
      <c r="G52" s="49">
        <f t="shared" si="32"/>
        <v>15</v>
      </c>
      <c r="H52" s="49">
        <f t="shared" si="32"/>
        <v>0</v>
      </c>
      <c r="I52" s="49">
        <f t="shared" si="32"/>
        <v>27.8</v>
      </c>
      <c r="J52" s="49">
        <f t="shared" si="32"/>
        <v>17.510000000000002</v>
      </c>
      <c r="K52" s="49">
        <f t="shared" si="32"/>
        <v>15.5</v>
      </c>
      <c r="L52" s="49">
        <f t="shared" si="32"/>
        <v>12.92</v>
      </c>
      <c r="M52" s="49">
        <f t="shared" si="32"/>
        <v>15</v>
      </c>
      <c r="N52" s="49">
        <f t="shared" si="32"/>
        <v>14.96</v>
      </c>
      <c r="O52" s="50">
        <f t="shared" si="32"/>
        <v>15.99</v>
      </c>
      <c r="P52" s="52">
        <f t="shared" si="31"/>
        <v>17.007142857142856</v>
      </c>
    </row>
    <row r="53" spans="1:16" x14ac:dyDescent="0.25">
      <c r="A53" s="19" t="s">
        <v>35</v>
      </c>
      <c r="B53" s="49">
        <f t="shared" si="32"/>
        <v>4.9800000000000004</v>
      </c>
      <c r="C53" s="49">
        <f t="shared" si="32"/>
        <v>14.45</v>
      </c>
      <c r="D53" s="49">
        <f t="shared" si="32"/>
        <v>29.64</v>
      </c>
      <c r="E53" s="49">
        <f t="shared" si="32"/>
        <v>9.9499999999999993</v>
      </c>
      <c r="F53" s="49">
        <f t="shared" si="32"/>
        <v>6.7</v>
      </c>
      <c r="G53" s="49">
        <f t="shared" si="32"/>
        <v>10</v>
      </c>
      <c r="H53" s="49">
        <f t="shared" si="32"/>
        <v>0</v>
      </c>
      <c r="I53" s="49">
        <f t="shared" si="32"/>
        <v>15.8</v>
      </c>
      <c r="J53" s="49">
        <f t="shared" si="32"/>
        <v>9.0399999999999991</v>
      </c>
      <c r="K53" s="49">
        <f t="shared" si="32"/>
        <v>11.5</v>
      </c>
      <c r="L53" s="49">
        <f t="shared" si="32"/>
        <v>6.86</v>
      </c>
      <c r="M53" s="49">
        <f t="shared" si="32"/>
        <v>10.5</v>
      </c>
      <c r="N53" s="49">
        <f t="shared" si="32"/>
        <v>13.99</v>
      </c>
      <c r="O53" s="50">
        <f t="shared" si="32"/>
        <v>11.02</v>
      </c>
      <c r="P53" s="52">
        <f t="shared" si="31"/>
        <v>11.030714285714287</v>
      </c>
    </row>
    <row r="54" spans="1:16" x14ac:dyDescent="0.25">
      <c r="A54" s="19" t="s">
        <v>36</v>
      </c>
      <c r="B54" s="49">
        <f t="shared" si="32"/>
        <v>0</v>
      </c>
      <c r="C54" s="49">
        <f t="shared" si="32"/>
        <v>4.51</v>
      </c>
      <c r="D54" s="49">
        <f t="shared" si="32"/>
        <v>0</v>
      </c>
      <c r="E54" s="49">
        <f t="shared" si="32"/>
        <v>5.94</v>
      </c>
      <c r="F54" s="49">
        <f t="shared" si="32"/>
        <v>0</v>
      </c>
      <c r="G54" s="49">
        <f t="shared" si="32"/>
        <v>5.53</v>
      </c>
      <c r="H54" s="49">
        <f t="shared" si="32"/>
        <v>0</v>
      </c>
      <c r="I54" s="49">
        <f t="shared" si="32"/>
        <v>2.8</v>
      </c>
      <c r="J54" s="49">
        <f t="shared" si="32"/>
        <v>11.24</v>
      </c>
      <c r="K54" s="49">
        <f t="shared" si="32"/>
        <v>8.33</v>
      </c>
      <c r="L54" s="49">
        <f t="shared" si="32"/>
        <v>1.88</v>
      </c>
      <c r="M54" s="49">
        <f t="shared" si="32"/>
        <v>0</v>
      </c>
      <c r="N54" s="49">
        <f t="shared" si="32"/>
        <v>4.8099999999999996</v>
      </c>
      <c r="O54" s="50">
        <f t="shared" si="32"/>
        <v>0</v>
      </c>
      <c r="P54" s="53">
        <f t="shared" si="31"/>
        <v>3.2171428571428575</v>
      </c>
    </row>
    <row r="55" spans="1:16" x14ac:dyDescent="0.25">
      <c r="A55" s="23" t="s">
        <v>16</v>
      </c>
      <c r="B55" s="49">
        <f t="shared" si="32"/>
        <v>-6.99</v>
      </c>
      <c r="C55" s="49">
        <f t="shared" si="32"/>
        <v>-4.76</v>
      </c>
      <c r="D55" s="49">
        <f t="shared" si="32"/>
        <v>0</v>
      </c>
      <c r="E55" s="49">
        <f t="shared" si="32"/>
        <v>0</v>
      </c>
      <c r="F55" s="49">
        <f t="shared" si="32"/>
        <v>0</v>
      </c>
      <c r="G55" s="49">
        <f t="shared" si="32"/>
        <v>0</v>
      </c>
      <c r="H55" s="49">
        <f t="shared" si="32"/>
        <v>0</v>
      </c>
      <c r="I55" s="49">
        <f t="shared" si="32"/>
        <v>-10.02</v>
      </c>
      <c r="J55" s="49">
        <f t="shared" si="32"/>
        <v>0</v>
      </c>
      <c r="K55" s="49">
        <f t="shared" si="32"/>
        <v>0</v>
      </c>
      <c r="L55" s="49">
        <f t="shared" si="32"/>
        <v>0</v>
      </c>
      <c r="M55" s="49">
        <f t="shared" si="32"/>
        <v>0</v>
      </c>
      <c r="N55" s="49">
        <f t="shared" si="32"/>
        <v>0</v>
      </c>
      <c r="O55" s="50">
        <f t="shared" si="32"/>
        <v>0</v>
      </c>
      <c r="P55" s="48">
        <f t="shared" si="31"/>
        <v>-1.5549999999999999</v>
      </c>
    </row>
    <row r="56" spans="1:16" x14ac:dyDescent="0.25">
      <c r="A56" s="19" t="s">
        <v>17</v>
      </c>
      <c r="B56" s="49">
        <f t="shared" si="32"/>
        <v>15.84</v>
      </c>
      <c r="C56" s="49">
        <f t="shared" si="32"/>
        <v>13</v>
      </c>
      <c r="D56" s="49">
        <f t="shared" si="32"/>
        <v>30.07</v>
      </c>
      <c r="E56" s="49">
        <f t="shared" si="32"/>
        <v>13.43</v>
      </c>
      <c r="F56" s="49">
        <f t="shared" si="32"/>
        <v>16.73</v>
      </c>
      <c r="G56" s="49">
        <f t="shared" si="32"/>
        <v>15</v>
      </c>
      <c r="H56" s="49">
        <f t="shared" si="32"/>
        <v>0</v>
      </c>
      <c r="I56" s="49">
        <f t="shared" si="32"/>
        <v>15</v>
      </c>
      <c r="J56" s="49">
        <f t="shared" si="32"/>
        <v>17.510000000000002</v>
      </c>
      <c r="K56" s="49">
        <f t="shared" si="32"/>
        <v>15.5</v>
      </c>
      <c r="L56" s="49">
        <f t="shared" si="32"/>
        <v>12.92</v>
      </c>
      <c r="M56" s="49">
        <f t="shared" si="32"/>
        <v>15</v>
      </c>
      <c r="N56" s="49">
        <f t="shared" si="32"/>
        <v>14.96</v>
      </c>
      <c r="O56" s="50">
        <f t="shared" si="32"/>
        <v>15.99</v>
      </c>
      <c r="P56" s="48">
        <f t="shared" si="31"/>
        <v>15.067857142857145</v>
      </c>
    </row>
    <row r="57" spans="1:16" x14ac:dyDescent="0.25">
      <c r="A57" s="23" t="s">
        <v>18</v>
      </c>
      <c r="B57" s="49">
        <f t="shared" si="32"/>
        <v>5</v>
      </c>
      <c r="C57" s="49">
        <f t="shared" si="32"/>
        <v>-4.76</v>
      </c>
      <c r="D57" s="49">
        <f t="shared" si="32"/>
        <v>0</v>
      </c>
      <c r="E57" s="49">
        <f t="shared" si="32"/>
        <v>0</v>
      </c>
      <c r="F57" s="49">
        <f t="shared" si="32"/>
        <v>0</v>
      </c>
      <c r="G57" s="49">
        <f t="shared" si="32"/>
        <v>0</v>
      </c>
      <c r="H57" s="49">
        <f t="shared" si="32"/>
        <v>0</v>
      </c>
      <c r="I57" s="49">
        <f t="shared" si="32"/>
        <v>-5.01</v>
      </c>
      <c r="J57" s="49">
        <f t="shared" si="32"/>
        <v>0</v>
      </c>
      <c r="K57" s="49">
        <f t="shared" si="32"/>
        <v>0</v>
      </c>
      <c r="L57" s="49">
        <f t="shared" si="32"/>
        <v>0</v>
      </c>
      <c r="M57" s="49">
        <f t="shared" si="32"/>
        <v>0</v>
      </c>
      <c r="N57" s="49">
        <f t="shared" si="32"/>
        <v>0</v>
      </c>
      <c r="O57" s="50">
        <f t="shared" si="32"/>
        <v>0</v>
      </c>
      <c r="P57" s="48">
        <f t="shared" si="31"/>
        <v>-0.34071428571428569</v>
      </c>
    </row>
    <row r="58" spans="1:16" ht="15.75" thickBot="1" x14ac:dyDescent="0.3">
      <c r="A58" s="30" t="s">
        <v>19</v>
      </c>
      <c r="B58" s="57">
        <f t="shared" si="32"/>
        <v>10.23</v>
      </c>
      <c r="C58" s="57">
        <f t="shared" si="32"/>
        <v>9</v>
      </c>
      <c r="D58" s="57">
        <f t="shared" si="32"/>
        <v>29.64</v>
      </c>
      <c r="E58" s="57">
        <f t="shared" si="32"/>
        <v>9.9499999999999993</v>
      </c>
      <c r="F58" s="57">
        <f t="shared" si="32"/>
        <v>6.7</v>
      </c>
      <c r="G58" s="57">
        <f t="shared" si="32"/>
        <v>10</v>
      </c>
      <c r="H58" s="57">
        <f t="shared" si="32"/>
        <v>0</v>
      </c>
      <c r="I58" s="57">
        <f t="shared" si="32"/>
        <v>10</v>
      </c>
      <c r="J58" s="57">
        <f t="shared" si="32"/>
        <v>9.0399999999999991</v>
      </c>
      <c r="K58" s="57">
        <f t="shared" si="32"/>
        <v>11.5</v>
      </c>
      <c r="L58" s="57">
        <f t="shared" si="32"/>
        <v>6.86</v>
      </c>
      <c r="M58" s="57">
        <f t="shared" si="32"/>
        <v>10.5</v>
      </c>
      <c r="N58" s="57">
        <f t="shared" si="32"/>
        <v>13.99</v>
      </c>
      <c r="O58" s="58">
        <f t="shared" si="32"/>
        <v>11.02</v>
      </c>
      <c r="P58" s="54">
        <f t="shared" si="31"/>
        <v>10.602142857142857</v>
      </c>
    </row>
    <row r="59" spans="1:16" ht="19.5" thickBot="1" x14ac:dyDescent="0.3">
      <c r="A59" s="77" t="str">
        <f>'Tabulka č. 1'!A59:P59</f>
        <v>Meziroční změny 2020 oproti 2019 - v %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4"/>
    </row>
    <row r="60" spans="1:16" x14ac:dyDescent="0.25">
      <c r="A60" s="15" t="s">
        <v>33</v>
      </c>
      <c r="B60" s="55">
        <f>ROUND(100*(B24-B15)/B15,2)</f>
        <v>7.4</v>
      </c>
      <c r="C60" s="55">
        <f t="shared" ref="C60:O60" si="33">ROUND(100*(C24-C15)/C15,2)</f>
        <v>13.31</v>
      </c>
      <c r="D60" s="55">
        <f t="shared" si="33"/>
        <v>-5.5</v>
      </c>
      <c r="E60" s="55">
        <f t="shared" si="33"/>
        <v>3.21</v>
      </c>
      <c r="F60" s="55">
        <f t="shared" si="33"/>
        <v>17.27</v>
      </c>
      <c r="G60" s="55">
        <f t="shared" si="33"/>
        <v>-0.28999999999999998</v>
      </c>
      <c r="H60" s="55">
        <f t="shared" si="33"/>
        <v>19.8</v>
      </c>
      <c r="I60" s="55">
        <f t="shared" si="33"/>
        <v>8.7899999999999991</v>
      </c>
      <c r="J60" s="55">
        <f t="shared" si="33"/>
        <v>22.88</v>
      </c>
      <c r="K60" s="55">
        <f t="shared" si="33"/>
        <v>-1.1499999999999999</v>
      </c>
      <c r="L60" s="55">
        <f t="shared" si="33"/>
        <v>11.64</v>
      </c>
      <c r="M60" s="55">
        <f t="shared" si="33"/>
        <v>-0.87</v>
      </c>
      <c r="N60" s="55">
        <f t="shared" si="33"/>
        <v>10.79</v>
      </c>
      <c r="O60" s="56">
        <f t="shared" si="33"/>
        <v>2.34</v>
      </c>
      <c r="P60" s="51">
        <f t="shared" ref="P60:P67" si="34">AVERAGE(B60:O60)</f>
        <v>7.83</v>
      </c>
    </row>
    <row r="61" spans="1:16" x14ac:dyDescent="0.25">
      <c r="A61" s="19" t="s">
        <v>34</v>
      </c>
      <c r="B61" s="49">
        <f t="shared" ref="B61:O61" si="35">ROUND(100*(B25-B16)/B16,2)</f>
        <v>9.99</v>
      </c>
      <c r="C61" s="49">
        <f t="shared" si="35"/>
        <v>11.49</v>
      </c>
      <c r="D61" s="49">
        <f t="shared" si="35"/>
        <v>-3.35</v>
      </c>
      <c r="E61" s="49">
        <f t="shared" si="35"/>
        <v>8.26</v>
      </c>
      <c r="F61" s="49">
        <f t="shared" si="35"/>
        <v>35.369999999999997</v>
      </c>
      <c r="G61" s="49">
        <f t="shared" si="35"/>
        <v>-8.06</v>
      </c>
      <c r="H61" s="49">
        <f t="shared" si="35"/>
        <v>19.32</v>
      </c>
      <c r="I61" s="49">
        <f t="shared" si="35"/>
        <v>8.4</v>
      </c>
      <c r="J61" s="49">
        <f t="shared" si="35"/>
        <v>22.82</v>
      </c>
      <c r="K61" s="49">
        <f t="shared" si="35"/>
        <v>1.58</v>
      </c>
      <c r="L61" s="49">
        <f t="shared" si="35"/>
        <v>10.02</v>
      </c>
      <c r="M61" s="49">
        <f t="shared" si="35"/>
        <v>-0.69</v>
      </c>
      <c r="N61" s="49">
        <f t="shared" si="35"/>
        <v>10.51</v>
      </c>
      <c r="O61" s="50">
        <f t="shared" si="35"/>
        <v>3.99</v>
      </c>
      <c r="P61" s="52">
        <f t="shared" si="34"/>
        <v>9.2607142857142861</v>
      </c>
    </row>
    <row r="62" spans="1:16" x14ac:dyDescent="0.25">
      <c r="A62" s="19" t="s">
        <v>35</v>
      </c>
      <c r="B62" s="49">
        <f t="shared" ref="B62:O62" si="36">ROUND(100*(B26-B17)/B17,2)</f>
        <v>1.38</v>
      </c>
      <c r="C62" s="49">
        <f t="shared" si="36"/>
        <v>19.89</v>
      </c>
      <c r="D62" s="49">
        <f t="shared" si="36"/>
        <v>-13.73</v>
      </c>
      <c r="E62" s="49">
        <f t="shared" si="36"/>
        <v>-9.76</v>
      </c>
      <c r="F62" s="49">
        <f t="shared" si="36"/>
        <v>-7.76</v>
      </c>
      <c r="G62" s="49">
        <f t="shared" si="36"/>
        <v>25.75</v>
      </c>
      <c r="H62" s="49">
        <f t="shared" si="36"/>
        <v>21.48</v>
      </c>
      <c r="I62" s="49">
        <f t="shared" si="36"/>
        <v>9.89</v>
      </c>
      <c r="J62" s="49">
        <f t="shared" si="36"/>
        <v>23.05</v>
      </c>
      <c r="K62" s="49">
        <f t="shared" si="36"/>
        <v>-10.09</v>
      </c>
      <c r="L62" s="49">
        <f t="shared" si="36"/>
        <v>16.690000000000001</v>
      </c>
      <c r="M62" s="49">
        <f t="shared" si="36"/>
        <v>-1.61</v>
      </c>
      <c r="N62" s="49">
        <f t="shared" si="36"/>
        <v>11.73</v>
      </c>
      <c r="O62" s="50">
        <f t="shared" si="36"/>
        <v>-1.95</v>
      </c>
      <c r="P62" s="52">
        <f t="shared" si="34"/>
        <v>6.0685714285714285</v>
      </c>
    </row>
    <row r="63" spans="1:16" x14ac:dyDescent="0.25">
      <c r="A63" s="19" t="s">
        <v>36</v>
      </c>
      <c r="B63" s="49">
        <f t="shared" ref="B63:O63" si="37">ROUND(100*(B27-B18)/B18,2)</f>
        <v>-10.29</v>
      </c>
      <c r="C63" s="49">
        <f t="shared" si="37"/>
        <v>0</v>
      </c>
      <c r="D63" s="49">
        <f t="shared" si="37"/>
        <v>-43.18</v>
      </c>
      <c r="E63" s="49">
        <f t="shared" si="37"/>
        <v>0</v>
      </c>
      <c r="F63" s="49">
        <f t="shared" si="37"/>
        <v>-63.33</v>
      </c>
      <c r="G63" s="49">
        <f t="shared" si="37"/>
        <v>-0.44</v>
      </c>
      <c r="H63" s="49">
        <f t="shared" si="37"/>
        <v>3.33</v>
      </c>
      <c r="I63" s="49">
        <f t="shared" si="37"/>
        <v>-19.02</v>
      </c>
      <c r="J63" s="49">
        <f t="shared" si="37"/>
        <v>-9.75</v>
      </c>
      <c r="K63" s="49">
        <f t="shared" si="37"/>
        <v>-25.75</v>
      </c>
      <c r="L63" s="49">
        <f t="shared" si="37"/>
        <v>0</v>
      </c>
      <c r="M63" s="49">
        <f t="shared" si="37"/>
        <v>-29.85</v>
      </c>
      <c r="N63" s="49">
        <f t="shared" si="37"/>
        <v>22.45</v>
      </c>
      <c r="O63" s="50">
        <f t="shared" si="37"/>
        <v>0</v>
      </c>
      <c r="P63" s="53">
        <f t="shared" si="34"/>
        <v>-12.559285714285716</v>
      </c>
    </row>
    <row r="64" spans="1:16" x14ac:dyDescent="0.25">
      <c r="A64" s="23" t="s">
        <v>16</v>
      </c>
      <c r="B64" s="49">
        <f t="shared" ref="B64:O64" si="38">ROUND(100*(B28-B19)/B19,2)</f>
        <v>0</v>
      </c>
      <c r="C64" s="49">
        <f t="shared" si="38"/>
        <v>0</v>
      </c>
      <c r="D64" s="49">
        <f t="shared" si="38"/>
        <v>7.85</v>
      </c>
      <c r="E64" s="49">
        <f t="shared" si="38"/>
        <v>0</v>
      </c>
      <c r="F64" s="49">
        <f t="shared" si="38"/>
        <v>-16.670000000000002</v>
      </c>
      <c r="G64" s="49">
        <f t="shared" si="38"/>
        <v>17.100000000000001</v>
      </c>
      <c r="H64" s="49">
        <f t="shared" si="38"/>
        <v>5.36</v>
      </c>
      <c r="I64" s="49">
        <f t="shared" si="38"/>
        <v>2.4</v>
      </c>
      <c r="J64" s="49">
        <f t="shared" si="38"/>
        <v>-7.22</v>
      </c>
      <c r="K64" s="49">
        <f t="shared" si="38"/>
        <v>10</v>
      </c>
      <c r="L64" s="49">
        <f t="shared" si="38"/>
        <v>0</v>
      </c>
      <c r="M64" s="49">
        <f t="shared" si="38"/>
        <v>10.86</v>
      </c>
      <c r="N64" s="49">
        <f t="shared" si="38"/>
        <v>0</v>
      </c>
      <c r="O64" s="50">
        <f t="shared" si="38"/>
        <v>10.01</v>
      </c>
      <c r="P64" s="48">
        <f t="shared" si="34"/>
        <v>2.835</v>
      </c>
    </row>
    <row r="65" spans="1:16" x14ac:dyDescent="0.25">
      <c r="A65" s="19" t="s">
        <v>17</v>
      </c>
      <c r="B65" s="49">
        <f t="shared" ref="B65:O65" si="39">ROUND(100*(B29-B20)/B20,2)</f>
        <v>9.99</v>
      </c>
      <c r="C65" s="49">
        <f t="shared" si="39"/>
        <v>11.49</v>
      </c>
      <c r="D65" s="49">
        <f t="shared" si="39"/>
        <v>4.2300000000000004</v>
      </c>
      <c r="E65" s="49">
        <f t="shared" si="39"/>
        <v>8.26</v>
      </c>
      <c r="F65" s="49">
        <f t="shared" si="39"/>
        <v>12.8</v>
      </c>
      <c r="G65" s="49">
        <f t="shared" si="39"/>
        <v>7.66</v>
      </c>
      <c r="H65" s="49">
        <f t="shared" si="39"/>
        <v>25.72</v>
      </c>
      <c r="I65" s="49">
        <f t="shared" si="39"/>
        <v>11</v>
      </c>
      <c r="J65" s="49">
        <f t="shared" si="39"/>
        <v>13.96</v>
      </c>
      <c r="K65" s="49">
        <f t="shared" si="39"/>
        <v>11.73</v>
      </c>
      <c r="L65" s="49">
        <f t="shared" si="39"/>
        <v>10.02</v>
      </c>
      <c r="M65" s="49">
        <f t="shared" si="39"/>
        <v>10.1</v>
      </c>
      <c r="N65" s="49">
        <f t="shared" si="39"/>
        <v>10.51</v>
      </c>
      <c r="O65" s="50">
        <f t="shared" si="39"/>
        <v>14.4</v>
      </c>
      <c r="P65" s="48">
        <f t="shared" si="34"/>
        <v>11.562142857142856</v>
      </c>
    </row>
    <row r="66" spans="1:16" x14ac:dyDescent="0.25">
      <c r="A66" s="23" t="s">
        <v>18</v>
      </c>
      <c r="B66" s="49">
        <f t="shared" ref="B66:O66" si="40">ROUND(100*(B30-B21)/B21,2)</f>
        <v>5.98</v>
      </c>
      <c r="C66" s="49">
        <f t="shared" si="40"/>
        <v>-11.5</v>
      </c>
      <c r="D66" s="49">
        <f t="shared" si="40"/>
        <v>26.09</v>
      </c>
      <c r="E66" s="49">
        <f t="shared" si="40"/>
        <v>33.33</v>
      </c>
      <c r="F66" s="49">
        <f t="shared" si="40"/>
        <v>37.93</v>
      </c>
      <c r="G66" s="49">
        <f t="shared" si="40"/>
        <v>-10.33</v>
      </c>
      <c r="H66" s="49">
        <f t="shared" si="40"/>
        <v>0</v>
      </c>
      <c r="I66" s="49">
        <f t="shared" si="40"/>
        <v>1.01</v>
      </c>
      <c r="J66" s="49">
        <f t="shared" si="40"/>
        <v>-7</v>
      </c>
      <c r="K66" s="49">
        <f t="shared" si="40"/>
        <v>26.32</v>
      </c>
      <c r="L66" s="49">
        <f t="shared" si="40"/>
        <v>-5.98</v>
      </c>
      <c r="M66" s="49">
        <f t="shared" si="40"/>
        <v>13.7</v>
      </c>
      <c r="N66" s="49">
        <f t="shared" si="40"/>
        <v>0</v>
      </c>
      <c r="O66" s="50">
        <f t="shared" si="40"/>
        <v>10.01</v>
      </c>
      <c r="P66" s="48">
        <f t="shared" si="34"/>
        <v>8.5400000000000009</v>
      </c>
    </row>
    <row r="67" spans="1:16" ht="15.75" thickBot="1" x14ac:dyDescent="0.3">
      <c r="A67" s="30" t="s">
        <v>19</v>
      </c>
      <c r="B67" s="57">
        <f t="shared" ref="B67:O67" si="41">ROUND(100*(B31-B22)/B22,2)</f>
        <v>7.44</v>
      </c>
      <c r="C67" s="57">
        <f t="shared" si="41"/>
        <v>6.1</v>
      </c>
      <c r="D67" s="57">
        <f t="shared" si="41"/>
        <v>8.77</v>
      </c>
      <c r="E67" s="57">
        <f t="shared" si="41"/>
        <v>20.309999999999999</v>
      </c>
      <c r="F67" s="57">
        <f t="shared" si="41"/>
        <v>27.23</v>
      </c>
      <c r="G67" s="57">
        <f t="shared" si="41"/>
        <v>12.77</v>
      </c>
      <c r="H67" s="57">
        <f t="shared" si="41"/>
        <v>21.48</v>
      </c>
      <c r="I67" s="57">
        <f t="shared" si="41"/>
        <v>11</v>
      </c>
      <c r="J67" s="57">
        <f t="shared" si="41"/>
        <v>14.43</v>
      </c>
      <c r="K67" s="57">
        <f t="shared" si="41"/>
        <v>13.58</v>
      </c>
      <c r="L67" s="57">
        <f t="shared" si="41"/>
        <v>9.7200000000000006</v>
      </c>
      <c r="M67" s="57">
        <f t="shared" si="41"/>
        <v>11.87</v>
      </c>
      <c r="N67" s="57">
        <f t="shared" si="41"/>
        <v>11.73</v>
      </c>
      <c r="O67" s="58">
        <f t="shared" si="41"/>
        <v>7.86</v>
      </c>
      <c r="P67" s="54">
        <f t="shared" si="34"/>
        <v>13.16357142857143</v>
      </c>
    </row>
  </sheetData>
  <mergeCells count="9">
    <mergeCell ref="A59:P59"/>
    <mergeCell ref="A50:P50"/>
    <mergeCell ref="A5:P5"/>
    <mergeCell ref="A14:P14"/>
    <mergeCell ref="A32:P32"/>
    <mergeCell ref="A23:P23"/>
    <mergeCell ref="A41:P41"/>
    <mergeCell ref="B1:P1"/>
    <mergeCell ref="B2:P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12
&amp;A</oddHeader>
  </headerFooter>
  <ignoredErrors>
    <ignoredError sqref="B37:O39 B46:O4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zoomScaleNormal="100" workbookViewId="0">
      <pane xSplit="1" ySplit="4" topLeftCell="B14" activePane="bottomRight" state="frozen"/>
      <selection activeCell="S11" sqref="S11"/>
      <selection pane="topRight" activeCell="S11" sqref="S11"/>
      <selection pane="bottomLeft" activeCell="S11" sqref="S11"/>
      <selection pane="bottomRight" activeCell="S31" sqref="S31"/>
    </sheetView>
  </sheetViews>
  <sheetFormatPr defaultRowHeight="15" x14ac:dyDescent="0.25"/>
  <cols>
    <col min="1" max="1" width="14.42578125" style="7" customWidth="1"/>
    <col min="2" max="15" width="7.7109375" style="1" customWidth="1"/>
    <col min="16" max="16" width="7.7109375" style="5" customWidth="1"/>
    <col min="17" max="16384" width="9.140625" style="1"/>
  </cols>
  <sheetData>
    <row r="1" spans="1:16" ht="18.75" x14ac:dyDescent="0.3">
      <c r="B1" s="75" t="str">
        <f>'Tabulka č. 1'!B1:O1</f>
        <v>Krajské normativy MP, MPP a MPN - domovy mládeže ZŠ, SŠ, konzervatoře v letech 2018 - 2020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85"/>
    </row>
    <row r="2" spans="1:16" ht="15.75" x14ac:dyDescent="0.25">
      <c r="A2" s="13"/>
      <c r="B2" s="76" t="s">
        <v>29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85"/>
    </row>
    <row r="3" spans="1:16" ht="16.5" thickBo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4"/>
    </row>
    <row r="4" spans="1:16" s="6" customFormat="1" ht="81" customHeight="1" thickBot="1" x14ac:dyDescent="0.3">
      <c r="A4" s="38"/>
      <c r="B4" s="39" t="s">
        <v>0</v>
      </c>
      <c r="C4" s="39" t="s">
        <v>1</v>
      </c>
      <c r="D4" s="39" t="s">
        <v>2</v>
      </c>
      <c r="E4" s="39" t="s">
        <v>3</v>
      </c>
      <c r="F4" s="39" t="s">
        <v>4</v>
      </c>
      <c r="G4" s="39" t="s">
        <v>5</v>
      </c>
      <c r="H4" s="39" t="s">
        <v>6</v>
      </c>
      <c r="I4" s="39" t="s">
        <v>7</v>
      </c>
      <c r="J4" s="39" t="s">
        <v>8</v>
      </c>
      <c r="K4" s="39" t="s">
        <v>9</v>
      </c>
      <c r="L4" s="39" t="s">
        <v>10</v>
      </c>
      <c r="M4" s="39" t="s">
        <v>11</v>
      </c>
      <c r="N4" s="39" t="s">
        <v>12</v>
      </c>
      <c r="O4" s="39" t="s">
        <v>13</v>
      </c>
      <c r="P4" s="40" t="s">
        <v>20</v>
      </c>
    </row>
    <row r="5" spans="1:16" ht="19.5" thickBot="1" x14ac:dyDescent="0.3">
      <c r="A5" s="77" t="str">
        <f>'Tabulka č. 1'!A5:P5</f>
        <v>2018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4"/>
    </row>
    <row r="6" spans="1:16" x14ac:dyDescent="0.25">
      <c r="A6" s="15" t="s">
        <v>33</v>
      </c>
      <c r="B6" s="16">
        <f>(12*B11/B10)+(12*B13/B12)</f>
        <v>25873.865714920103</v>
      </c>
      <c r="C6" s="16">
        <f t="shared" ref="C6:O6" si="0">(12*C11/C10)+(12*C13/C12)</f>
        <v>27053.524565151056</v>
      </c>
      <c r="D6" s="16">
        <f t="shared" si="0"/>
        <v>21745.744195909017</v>
      </c>
      <c r="E6" s="16">
        <f t="shared" si="0"/>
        <v>24969.059136212625</v>
      </c>
      <c r="F6" s="16">
        <f t="shared" si="0"/>
        <v>33547.126436781604</v>
      </c>
      <c r="G6" s="16">
        <f t="shared" si="0"/>
        <v>24398.740330548051</v>
      </c>
      <c r="H6" s="16">
        <f t="shared" si="0"/>
        <v>24273.023310599216</v>
      </c>
      <c r="I6" s="16">
        <f t="shared" si="0"/>
        <v>23560.042064272453</v>
      </c>
      <c r="J6" s="16">
        <f t="shared" si="0"/>
        <v>20660.565527454237</v>
      </c>
      <c r="K6" s="16">
        <f t="shared" si="0"/>
        <v>22473.874159081915</v>
      </c>
      <c r="L6" s="16">
        <f t="shared" si="0"/>
        <v>25142.807816772063</v>
      </c>
      <c r="M6" s="16">
        <f t="shared" si="0"/>
        <v>24698.933410579764</v>
      </c>
      <c r="N6" s="16">
        <f t="shared" si="0"/>
        <v>21477.305341743595</v>
      </c>
      <c r="O6" s="17">
        <f t="shared" si="0"/>
        <v>27013.56715219147</v>
      </c>
      <c r="P6" s="18">
        <f t="shared" ref="P6:P13" si="1">SUMIF(B6:O6,"&gt;0")/COUNTIF(B6:O6,"&gt;0")</f>
        <v>24777.72708301551</v>
      </c>
    </row>
    <row r="7" spans="1:16" x14ac:dyDescent="0.25">
      <c r="A7" s="19" t="s">
        <v>34</v>
      </c>
      <c r="B7" s="35">
        <f>12*B11/B10</f>
        <v>16345.865714920103</v>
      </c>
      <c r="C7" s="35">
        <f t="shared" ref="C7:O7" si="2">12*C11/C10</f>
        <v>20869.622331691298</v>
      </c>
      <c r="D7" s="35">
        <f t="shared" si="2"/>
        <v>16653.426643592022</v>
      </c>
      <c r="E7" s="35">
        <f t="shared" si="2"/>
        <v>17322.259136212626</v>
      </c>
      <c r="F7" s="35">
        <f t="shared" si="2"/>
        <v>18733.333333333332</v>
      </c>
      <c r="G7" s="35">
        <f t="shared" si="2"/>
        <v>18493.497363796134</v>
      </c>
      <c r="H7" s="35">
        <f t="shared" si="2"/>
        <v>18349.962044570311</v>
      </c>
      <c r="I7" s="35">
        <f t="shared" si="2"/>
        <v>16325.462304409673</v>
      </c>
      <c r="J7" s="35">
        <f t="shared" si="2"/>
        <v>14938.884855185328</v>
      </c>
      <c r="K7" s="35">
        <f t="shared" si="2"/>
        <v>16513.573407202217</v>
      </c>
      <c r="L7" s="35">
        <f t="shared" si="2"/>
        <v>18094.989979959919</v>
      </c>
      <c r="M7" s="35">
        <f t="shared" si="2"/>
        <v>19033.896457765666</v>
      </c>
      <c r="N7" s="35">
        <f t="shared" si="2"/>
        <v>15863.663723246485</v>
      </c>
      <c r="O7" s="36">
        <f t="shared" si="2"/>
        <v>19032.919589854289</v>
      </c>
      <c r="P7" s="37">
        <f t="shared" si="1"/>
        <v>17612.239777552815</v>
      </c>
    </row>
    <row r="8" spans="1:16" x14ac:dyDescent="0.25">
      <c r="A8" s="19" t="s">
        <v>35</v>
      </c>
      <c r="B8" s="20">
        <f>12*B13/B12</f>
        <v>9528</v>
      </c>
      <c r="C8" s="20">
        <f t="shared" ref="C8:O8" si="3">12*C13/C12</f>
        <v>6183.9022334597557</v>
      </c>
      <c r="D8" s="20">
        <f t="shared" si="3"/>
        <v>5092.3175523169948</v>
      </c>
      <c r="E8" s="20">
        <f t="shared" si="3"/>
        <v>7646.8</v>
      </c>
      <c r="F8" s="20">
        <f t="shared" si="3"/>
        <v>14813.793103448275</v>
      </c>
      <c r="G8" s="20">
        <f t="shared" si="3"/>
        <v>5905.2429667519182</v>
      </c>
      <c r="H8" s="20">
        <f t="shared" si="3"/>
        <v>5923.0612660289025</v>
      </c>
      <c r="I8" s="20">
        <f t="shared" si="3"/>
        <v>7234.5797598627787</v>
      </c>
      <c r="J8" s="20">
        <f t="shared" si="3"/>
        <v>5721.6806722689071</v>
      </c>
      <c r="K8" s="20">
        <f t="shared" si="3"/>
        <v>5960.3007518796994</v>
      </c>
      <c r="L8" s="20">
        <f t="shared" si="3"/>
        <v>7047.8178368121444</v>
      </c>
      <c r="M8" s="20">
        <f t="shared" si="3"/>
        <v>5665.0369528140991</v>
      </c>
      <c r="N8" s="20">
        <f t="shared" si="3"/>
        <v>5613.6416184971094</v>
      </c>
      <c r="O8" s="21">
        <f t="shared" si="3"/>
        <v>7980.6475623371789</v>
      </c>
      <c r="P8" s="37">
        <f t="shared" si="1"/>
        <v>7165.487305462696</v>
      </c>
    </row>
    <row r="9" spans="1:16" x14ac:dyDescent="0.25">
      <c r="A9" s="19" t="s">
        <v>36</v>
      </c>
      <c r="B9" s="20">
        <v>340</v>
      </c>
      <c r="C9" s="20">
        <v>377</v>
      </c>
      <c r="D9" s="20">
        <v>440</v>
      </c>
      <c r="E9" s="20">
        <v>219</v>
      </c>
      <c r="F9" s="20">
        <v>450</v>
      </c>
      <c r="G9" s="20">
        <v>217</v>
      </c>
      <c r="H9" s="20">
        <v>300</v>
      </c>
      <c r="I9" s="20">
        <v>294.10000000000002</v>
      </c>
      <c r="J9" s="20">
        <v>243</v>
      </c>
      <c r="K9" s="20">
        <v>266</v>
      </c>
      <c r="L9" s="20">
        <v>372</v>
      </c>
      <c r="M9" s="20">
        <v>412</v>
      </c>
      <c r="N9" s="20">
        <v>187</v>
      </c>
      <c r="O9" s="21">
        <v>290</v>
      </c>
      <c r="P9" s="22">
        <f t="shared" si="1"/>
        <v>314.79285714285714</v>
      </c>
    </row>
    <row r="10" spans="1:16" x14ac:dyDescent="0.25">
      <c r="A10" s="23" t="s">
        <v>16</v>
      </c>
      <c r="B10" s="24">
        <v>22.714000376321749</v>
      </c>
      <c r="C10" s="24">
        <v>18.27</v>
      </c>
      <c r="D10" s="24">
        <v>19.197490513042077</v>
      </c>
      <c r="E10" s="24">
        <v>21.07</v>
      </c>
      <c r="F10" s="24">
        <v>18</v>
      </c>
      <c r="G10" s="25">
        <v>17.07</v>
      </c>
      <c r="H10" s="24">
        <v>19.402764928625615</v>
      </c>
      <c r="I10" s="24">
        <v>21.09</v>
      </c>
      <c r="J10" s="24">
        <v>21.979953870922749</v>
      </c>
      <c r="K10" s="24">
        <v>21.66</v>
      </c>
      <c r="L10" s="24">
        <v>19.96</v>
      </c>
      <c r="M10" s="24">
        <v>18.350000000000001</v>
      </c>
      <c r="N10" s="24">
        <v>20.859746258683245</v>
      </c>
      <c r="O10" s="26">
        <v>18.53</v>
      </c>
      <c r="P10" s="27">
        <f t="shared" si="1"/>
        <v>19.868139710542533</v>
      </c>
    </row>
    <row r="11" spans="1:16" x14ac:dyDescent="0.25">
      <c r="A11" s="19" t="s">
        <v>17</v>
      </c>
      <c r="B11" s="2">
        <v>30940</v>
      </c>
      <c r="C11" s="2">
        <v>31774</v>
      </c>
      <c r="D11" s="2">
        <v>26642</v>
      </c>
      <c r="E11" s="2">
        <v>30415</v>
      </c>
      <c r="F11" s="2">
        <v>28100</v>
      </c>
      <c r="G11" s="2">
        <v>26307</v>
      </c>
      <c r="H11" s="2">
        <v>29670</v>
      </c>
      <c r="I11" s="2">
        <v>28692</v>
      </c>
      <c r="J11" s="2">
        <v>27363</v>
      </c>
      <c r="K11" s="2">
        <v>29807</v>
      </c>
      <c r="L11" s="3">
        <v>30098</v>
      </c>
      <c r="M11" s="2">
        <v>29106</v>
      </c>
      <c r="N11" s="2">
        <v>27576</v>
      </c>
      <c r="O11" s="28">
        <v>29390</v>
      </c>
      <c r="P11" s="29">
        <f t="shared" si="1"/>
        <v>28991.428571428572</v>
      </c>
    </row>
    <row r="12" spans="1:16" x14ac:dyDescent="0.25">
      <c r="A12" s="23" t="s">
        <v>18</v>
      </c>
      <c r="B12" s="24">
        <v>25</v>
      </c>
      <c r="C12" s="24">
        <v>35.594999999999999</v>
      </c>
      <c r="D12" s="24">
        <v>35.887</v>
      </c>
      <c r="E12" s="24">
        <v>30</v>
      </c>
      <c r="F12" s="24">
        <v>14.5</v>
      </c>
      <c r="G12" s="25">
        <v>31.28</v>
      </c>
      <c r="H12" s="24">
        <v>35.373600000000003</v>
      </c>
      <c r="I12" s="24">
        <v>29.15</v>
      </c>
      <c r="J12" s="24">
        <v>35.700000000000003</v>
      </c>
      <c r="K12" s="24">
        <v>33.25</v>
      </c>
      <c r="L12" s="24">
        <v>31.62</v>
      </c>
      <c r="M12" s="24">
        <v>35.18</v>
      </c>
      <c r="N12" s="24">
        <v>34.6</v>
      </c>
      <c r="O12" s="26">
        <v>26.87</v>
      </c>
      <c r="P12" s="27">
        <f t="shared" si="1"/>
        <v>31.000400000000006</v>
      </c>
    </row>
    <row r="13" spans="1:16" ht="15.75" thickBot="1" x14ac:dyDescent="0.3">
      <c r="A13" s="30" t="s">
        <v>19</v>
      </c>
      <c r="B13" s="31">
        <v>19850</v>
      </c>
      <c r="C13" s="31">
        <v>18343</v>
      </c>
      <c r="D13" s="31">
        <v>15229</v>
      </c>
      <c r="E13" s="31">
        <v>19117</v>
      </c>
      <c r="F13" s="31">
        <v>17900</v>
      </c>
      <c r="G13" s="31">
        <v>15393</v>
      </c>
      <c r="H13" s="31">
        <v>17460</v>
      </c>
      <c r="I13" s="31">
        <v>17574</v>
      </c>
      <c r="J13" s="31">
        <v>17022</v>
      </c>
      <c r="K13" s="31">
        <v>16515</v>
      </c>
      <c r="L13" s="32">
        <v>18571</v>
      </c>
      <c r="M13" s="31">
        <v>16608</v>
      </c>
      <c r="N13" s="31">
        <v>16186</v>
      </c>
      <c r="O13" s="33">
        <v>17870</v>
      </c>
      <c r="P13" s="34">
        <f t="shared" si="1"/>
        <v>17402.714285714286</v>
      </c>
    </row>
    <row r="14" spans="1:16" s="7" customFormat="1" ht="19.5" thickBot="1" x14ac:dyDescent="0.3">
      <c r="A14" s="77" t="str">
        <f>'Tabulka č. 1'!A14:P14</f>
        <v>2019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4"/>
    </row>
    <row r="15" spans="1:16" s="7" customFormat="1" x14ac:dyDescent="0.25">
      <c r="A15" s="15" t="s">
        <v>33</v>
      </c>
      <c r="B15" s="16">
        <f>(12*B20/B19)+(12*B22/B21)</f>
        <v>30171.109218789235</v>
      </c>
      <c r="C15" s="16">
        <f t="shared" ref="C15:O15" si="4">(12*C20/C19)+(12*C22/C21)</f>
        <v>31839.591089411049</v>
      </c>
      <c r="D15" s="16">
        <f t="shared" si="4"/>
        <v>27440.206103377037</v>
      </c>
      <c r="E15" s="16">
        <f t="shared" si="4"/>
        <v>28056.789748457522</v>
      </c>
      <c r="F15" s="16">
        <f t="shared" si="4"/>
        <v>37673.563218390802</v>
      </c>
      <c r="G15" s="16">
        <f t="shared" si="4"/>
        <v>27763.13899289371</v>
      </c>
      <c r="H15" s="16">
        <f t="shared" si="4"/>
        <v>24273.023310599216</v>
      </c>
      <c r="I15" s="16">
        <f t="shared" si="4"/>
        <v>29239.003250270856</v>
      </c>
      <c r="J15" s="16">
        <f t="shared" si="4"/>
        <v>23793.196398252887</v>
      </c>
      <c r="K15" s="16">
        <f t="shared" si="4"/>
        <v>25718.784329244161</v>
      </c>
      <c r="L15" s="16">
        <f t="shared" si="4"/>
        <v>27964.976632582053</v>
      </c>
      <c r="M15" s="16">
        <f t="shared" si="4"/>
        <v>28148.966730849363</v>
      </c>
      <c r="N15" s="16">
        <f t="shared" si="4"/>
        <v>24635.270676993157</v>
      </c>
      <c r="O15" s="17">
        <f t="shared" si="4"/>
        <v>30937.071639327569</v>
      </c>
      <c r="P15" s="18">
        <f t="shared" ref="P15:P22" si="5">SUMIF(B15:O15,"&gt;0")/COUNTIF(B15:O15,"&gt;0")</f>
        <v>28403.90652424562</v>
      </c>
    </row>
    <row r="16" spans="1:16" s="7" customFormat="1" x14ac:dyDescent="0.25">
      <c r="A16" s="19" t="s">
        <v>34</v>
      </c>
      <c r="B16" s="35">
        <f>12*B20/B19</f>
        <v>20168.823504503522</v>
      </c>
      <c r="C16" s="35">
        <f t="shared" ref="C16:O16" si="6">12*C20/C19</f>
        <v>24762.068965517243</v>
      </c>
      <c r="D16" s="35">
        <f t="shared" si="6"/>
        <v>20838.484031317515</v>
      </c>
      <c r="E16" s="35">
        <f t="shared" si="6"/>
        <v>19648.789748457522</v>
      </c>
      <c r="F16" s="35">
        <f t="shared" si="6"/>
        <v>21866.666666666668</v>
      </c>
      <c r="G16" s="35">
        <f t="shared" si="6"/>
        <v>21267.486818980666</v>
      </c>
      <c r="H16" s="35">
        <f t="shared" si="6"/>
        <v>18349.962044570311</v>
      </c>
      <c r="I16" s="35">
        <f t="shared" si="6"/>
        <v>20861.538461538461</v>
      </c>
      <c r="J16" s="35">
        <f t="shared" si="6"/>
        <v>17554.540936068013</v>
      </c>
      <c r="K16" s="35">
        <f t="shared" si="6"/>
        <v>19073.130193905818</v>
      </c>
      <c r="L16" s="35">
        <f t="shared" si="6"/>
        <v>20433.667334669339</v>
      </c>
      <c r="M16" s="35">
        <f t="shared" si="6"/>
        <v>21889.046321525882</v>
      </c>
      <c r="N16" s="35">
        <f t="shared" si="6"/>
        <v>18236.079925548071</v>
      </c>
      <c r="O16" s="36">
        <f t="shared" si="6"/>
        <v>22076.632487857529</v>
      </c>
      <c r="P16" s="37">
        <f t="shared" si="5"/>
        <v>20501.922674366182</v>
      </c>
    </row>
    <row r="17" spans="1:16" s="7" customFormat="1" x14ac:dyDescent="0.25">
      <c r="A17" s="19" t="s">
        <v>35</v>
      </c>
      <c r="B17" s="20">
        <f>12*B22/B21</f>
        <v>10002.285714285714</v>
      </c>
      <c r="C17" s="20">
        <f t="shared" ref="C17:O17" si="7">12*C22/C21</f>
        <v>7077.5221238938057</v>
      </c>
      <c r="D17" s="20">
        <f t="shared" si="7"/>
        <v>6601.7220720595196</v>
      </c>
      <c r="E17" s="20">
        <f t="shared" si="7"/>
        <v>8408</v>
      </c>
      <c r="F17" s="20">
        <f t="shared" si="7"/>
        <v>15806.896551724138</v>
      </c>
      <c r="G17" s="20">
        <f t="shared" si="7"/>
        <v>6495.652173913043</v>
      </c>
      <c r="H17" s="20">
        <f t="shared" si="7"/>
        <v>5923.0612660289025</v>
      </c>
      <c r="I17" s="20">
        <f t="shared" si="7"/>
        <v>8377.4647887323936</v>
      </c>
      <c r="J17" s="20">
        <f t="shared" si="7"/>
        <v>6238.6554621848736</v>
      </c>
      <c r="K17" s="20">
        <f t="shared" si="7"/>
        <v>6645.6541353383454</v>
      </c>
      <c r="L17" s="20">
        <f t="shared" si="7"/>
        <v>7531.3092979127132</v>
      </c>
      <c r="M17" s="20">
        <f t="shared" si="7"/>
        <v>6259.9204093234794</v>
      </c>
      <c r="N17" s="20">
        <f t="shared" si="7"/>
        <v>6399.1907514450868</v>
      </c>
      <c r="O17" s="21">
        <f t="shared" si="7"/>
        <v>8860.4391514700401</v>
      </c>
      <c r="P17" s="37">
        <f t="shared" si="5"/>
        <v>7901.9838498794325</v>
      </c>
    </row>
    <row r="18" spans="1:16" s="7" customFormat="1" x14ac:dyDescent="0.25">
      <c r="A18" s="19" t="s">
        <v>36</v>
      </c>
      <c r="B18" s="20">
        <v>340</v>
      </c>
      <c r="C18" s="20">
        <v>377</v>
      </c>
      <c r="D18" s="20">
        <v>440</v>
      </c>
      <c r="E18" s="20">
        <v>219</v>
      </c>
      <c r="F18" s="20">
        <v>450</v>
      </c>
      <c r="G18" s="20">
        <v>217</v>
      </c>
      <c r="H18" s="20">
        <v>300</v>
      </c>
      <c r="I18" s="20">
        <v>294.10000000000002</v>
      </c>
      <c r="J18" s="20">
        <v>243</v>
      </c>
      <c r="K18" s="20">
        <v>266</v>
      </c>
      <c r="L18" s="20">
        <v>372</v>
      </c>
      <c r="M18" s="20">
        <v>412</v>
      </c>
      <c r="N18" s="20">
        <v>187</v>
      </c>
      <c r="O18" s="21">
        <v>290</v>
      </c>
      <c r="P18" s="22">
        <f t="shared" si="5"/>
        <v>314.79285714285714</v>
      </c>
    </row>
    <row r="19" spans="1:16" s="7" customFormat="1" x14ac:dyDescent="0.25">
      <c r="A19" s="23" t="s">
        <v>16</v>
      </c>
      <c r="B19" s="24">
        <v>21.324000376321749</v>
      </c>
      <c r="C19" s="24">
        <v>17.399999999999999</v>
      </c>
      <c r="D19" s="24">
        <v>19.955770265007516</v>
      </c>
      <c r="E19" s="24">
        <v>21.07</v>
      </c>
      <c r="F19" s="24">
        <v>18</v>
      </c>
      <c r="G19" s="25">
        <v>17.07</v>
      </c>
      <c r="H19" s="24">
        <v>19.402764928625615</v>
      </c>
      <c r="I19" s="24">
        <v>18.98</v>
      </c>
      <c r="J19" s="24">
        <v>21.979953870922749</v>
      </c>
      <c r="K19" s="24">
        <v>21.66</v>
      </c>
      <c r="L19" s="24">
        <v>19.96</v>
      </c>
      <c r="M19" s="24">
        <v>18.350000000000001</v>
      </c>
      <c r="N19" s="24">
        <v>20.859746258683245</v>
      </c>
      <c r="O19" s="26">
        <v>18.53</v>
      </c>
      <c r="P19" s="27">
        <f t="shared" si="5"/>
        <v>19.610159692825771</v>
      </c>
    </row>
    <row r="20" spans="1:16" s="7" customFormat="1" x14ac:dyDescent="0.25">
      <c r="A20" s="19" t="s">
        <v>17</v>
      </c>
      <c r="B20" s="2">
        <v>35840</v>
      </c>
      <c r="C20" s="2">
        <v>35905</v>
      </c>
      <c r="D20" s="2">
        <v>34654</v>
      </c>
      <c r="E20" s="2">
        <v>34500</v>
      </c>
      <c r="F20" s="2">
        <v>32800</v>
      </c>
      <c r="G20" s="2">
        <v>30253</v>
      </c>
      <c r="H20" s="2">
        <v>29670</v>
      </c>
      <c r="I20" s="2">
        <v>32996</v>
      </c>
      <c r="J20" s="2">
        <v>32154</v>
      </c>
      <c r="K20" s="2">
        <v>34427</v>
      </c>
      <c r="L20" s="3">
        <v>33988</v>
      </c>
      <c r="M20" s="2">
        <v>33472</v>
      </c>
      <c r="N20" s="2">
        <v>31700</v>
      </c>
      <c r="O20" s="28">
        <v>34090</v>
      </c>
      <c r="P20" s="29">
        <f t="shared" si="5"/>
        <v>33317.785714285717</v>
      </c>
    </row>
    <row r="21" spans="1:16" s="7" customFormat="1" x14ac:dyDescent="0.25">
      <c r="A21" s="23" t="s">
        <v>18</v>
      </c>
      <c r="B21" s="24">
        <v>26.25</v>
      </c>
      <c r="C21" s="24">
        <v>33.9</v>
      </c>
      <c r="D21" s="24">
        <v>35.887</v>
      </c>
      <c r="E21" s="24">
        <v>30</v>
      </c>
      <c r="F21" s="24">
        <v>14.5</v>
      </c>
      <c r="G21" s="25">
        <v>31.28</v>
      </c>
      <c r="H21" s="24">
        <v>35.373600000000003</v>
      </c>
      <c r="I21" s="24">
        <v>27.69</v>
      </c>
      <c r="J21" s="24">
        <v>35.700000000000003</v>
      </c>
      <c r="K21" s="24">
        <v>33.25</v>
      </c>
      <c r="L21" s="24">
        <v>31.62</v>
      </c>
      <c r="M21" s="24">
        <v>35.18</v>
      </c>
      <c r="N21" s="24">
        <v>34.6</v>
      </c>
      <c r="O21" s="26">
        <v>26.87</v>
      </c>
      <c r="P21" s="27">
        <f t="shared" si="5"/>
        <v>30.864328571428576</v>
      </c>
    </row>
    <row r="22" spans="1:16" s="7" customFormat="1" ht="15.75" thickBot="1" x14ac:dyDescent="0.3">
      <c r="A22" s="30" t="s">
        <v>19</v>
      </c>
      <c r="B22" s="31">
        <v>21880</v>
      </c>
      <c r="C22" s="31">
        <v>19994</v>
      </c>
      <c r="D22" s="31">
        <v>19743</v>
      </c>
      <c r="E22" s="31">
        <v>21020</v>
      </c>
      <c r="F22" s="31">
        <v>19100</v>
      </c>
      <c r="G22" s="31">
        <v>16932</v>
      </c>
      <c r="H22" s="31">
        <v>17460</v>
      </c>
      <c r="I22" s="31">
        <v>19331</v>
      </c>
      <c r="J22" s="31">
        <v>18560</v>
      </c>
      <c r="K22" s="31">
        <v>18414</v>
      </c>
      <c r="L22" s="32">
        <v>19845</v>
      </c>
      <c r="M22" s="31">
        <v>18352</v>
      </c>
      <c r="N22" s="31">
        <v>18451</v>
      </c>
      <c r="O22" s="33">
        <v>19840</v>
      </c>
      <c r="P22" s="34">
        <f t="shared" si="5"/>
        <v>19208.714285714286</v>
      </c>
    </row>
    <row r="23" spans="1:16" s="7" customFormat="1" ht="19.5" thickBot="1" x14ac:dyDescent="0.3">
      <c r="A23" s="77" t="str">
        <f>'Tabulka č. 1'!A23:P23</f>
        <v>2020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4"/>
    </row>
    <row r="24" spans="1:16" s="7" customFormat="1" x14ac:dyDescent="0.25">
      <c r="A24" s="15" t="s">
        <v>33</v>
      </c>
      <c r="B24" s="16">
        <f>(12*B29/B28)+(12*B31/B30)</f>
        <v>32323.498004623405</v>
      </c>
      <c r="C24" s="16">
        <f t="shared" ref="C24:O24" si="8">(12*C29/C28)+(12*C31/C30)</f>
        <v>36093.475862068968</v>
      </c>
      <c r="D24" s="16">
        <f t="shared" si="8"/>
        <v>26630.390079490207</v>
      </c>
      <c r="E24" s="16">
        <f t="shared" si="8"/>
        <v>28857.81158044613</v>
      </c>
      <c r="F24" s="16">
        <f t="shared" si="8"/>
        <v>44180</v>
      </c>
      <c r="G24" s="16">
        <f t="shared" si="8"/>
        <v>27967.948246997061</v>
      </c>
      <c r="H24" s="16">
        <f t="shared" si="8"/>
        <v>28834.429323228596</v>
      </c>
      <c r="I24" s="16">
        <f t="shared" si="8"/>
        <v>31572.74331549343</v>
      </c>
      <c r="J24" s="16">
        <f t="shared" si="8"/>
        <v>28960.093216709371</v>
      </c>
      <c r="K24" s="16">
        <f t="shared" si="8"/>
        <v>25349.389790265137</v>
      </c>
      <c r="L24" s="16">
        <f t="shared" si="8"/>
        <v>31270.258579722511</v>
      </c>
      <c r="M24" s="16">
        <f t="shared" si="8"/>
        <v>27890.798771498768</v>
      </c>
      <c r="N24" s="16">
        <f t="shared" si="8"/>
        <v>27302.017477039855</v>
      </c>
      <c r="O24" s="17">
        <f t="shared" si="8"/>
        <v>32323.779062615329</v>
      </c>
      <c r="P24" s="18">
        <f t="shared" ref="P24:P31" si="9">SUMIF(B24:O24,"&gt;0")/COUNTIF(B24:O24,"&gt;0")</f>
        <v>30682.616665014189</v>
      </c>
    </row>
    <row r="25" spans="1:16" s="7" customFormat="1" x14ac:dyDescent="0.25">
      <c r="A25" s="19" t="s">
        <v>34</v>
      </c>
      <c r="B25" s="35">
        <f>12*B29/B28</f>
        <v>22183.454870187747</v>
      </c>
      <c r="C25" s="35">
        <f t="shared" ref="C25:O25" si="10">12*C29/C28</f>
        <v>27608.275862068967</v>
      </c>
      <c r="D25" s="35">
        <f t="shared" si="10"/>
        <v>20935.362455180813</v>
      </c>
      <c r="E25" s="35">
        <f t="shared" si="10"/>
        <v>21270.81158044613</v>
      </c>
      <c r="F25" s="35">
        <f t="shared" si="10"/>
        <v>29600</v>
      </c>
      <c r="G25" s="35">
        <f t="shared" si="10"/>
        <v>19799.392097264441</v>
      </c>
      <c r="H25" s="35">
        <f t="shared" si="10"/>
        <v>21639.232905561184</v>
      </c>
      <c r="I25" s="35">
        <f t="shared" si="10"/>
        <v>22367.022900763361</v>
      </c>
      <c r="J25" s="35">
        <f t="shared" si="10"/>
        <v>21283.707674540696</v>
      </c>
      <c r="K25" s="35">
        <f t="shared" si="10"/>
        <v>19373.961218836565</v>
      </c>
      <c r="L25" s="35">
        <f t="shared" si="10"/>
        <v>22481.963927855712</v>
      </c>
      <c r="M25" s="35">
        <f t="shared" si="10"/>
        <v>21731.498771498769</v>
      </c>
      <c r="N25" s="35">
        <f t="shared" si="10"/>
        <v>20152.306494380897</v>
      </c>
      <c r="O25" s="36">
        <f t="shared" si="10"/>
        <v>23636.363636363636</v>
      </c>
      <c r="P25" s="37">
        <f t="shared" si="9"/>
        <v>22433.096742496353</v>
      </c>
    </row>
    <row r="26" spans="1:16" s="7" customFormat="1" x14ac:dyDescent="0.25">
      <c r="A26" s="19" t="s">
        <v>35</v>
      </c>
      <c r="B26" s="20">
        <f>12*B31/B30</f>
        <v>10140.043134435658</v>
      </c>
      <c r="C26" s="20">
        <f t="shared" ref="C26:O26" si="11">12*C31/C30</f>
        <v>8485.2000000000007</v>
      </c>
      <c r="D26" s="20">
        <f t="shared" si="11"/>
        <v>5695.0276243093922</v>
      </c>
      <c r="E26" s="20">
        <f t="shared" si="11"/>
        <v>7587</v>
      </c>
      <c r="F26" s="20">
        <f t="shared" si="11"/>
        <v>14580</v>
      </c>
      <c r="G26" s="20">
        <f t="shared" si="11"/>
        <v>8168.5561497326198</v>
      </c>
      <c r="H26" s="20">
        <f t="shared" si="11"/>
        <v>7195.1964176674119</v>
      </c>
      <c r="I26" s="20">
        <f t="shared" si="11"/>
        <v>9205.720414730069</v>
      </c>
      <c r="J26" s="20">
        <f t="shared" si="11"/>
        <v>7676.385542168674</v>
      </c>
      <c r="K26" s="20">
        <f t="shared" si="11"/>
        <v>5975.4285714285716</v>
      </c>
      <c r="L26" s="20">
        <f t="shared" si="11"/>
        <v>8788.2946518668014</v>
      </c>
      <c r="M26" s="20">
        <f t="shared" si="11"/>
        <v>6159.3</v>
      </c>
      <c r="N26" s="20">
        <f t="shared" si="11"/>
        <v>7149.7109826589594</v>
      </c>
      <c r="O26" s="21">
        <f t="shared" si="11"/>
        <v>8687.4154262516913</v>
      </c>
      <c r="P26" s="37">
        <f t="shared" si="9"/>
        <v>8249.5199225178458</v>
      </c>
    </row>
    <row r="27" spans="1:16" s="7" customFormat="1" x14ac:dyDescent="0.25">
      <c r="A27" s="19" t="s">
        <v>36</v>
      </c>
      <c r="B27" s="20">
        <v>305</v>
      </c>
      <c r="C27" s="20">
        <v>394</v>
      </c>
      <c r="D27" s="20">
        <v>250</v>
      </c>
      <c r="E27" s="20">
        <v>232</v>
      </c>
      <c r="F27" s="20">
        <v>165</v>
      </c>
      <c r="G27" s="20">
        <v>227</v>
      </c>
      <c r="H27" s="20">
        <v>310</v>
      </c>
      <c r="I27" s="20">
        <v>250</v>
      </c>
      <c r="J27" s="20">
        <v>250</v>
      </c>
      <c r="K27" s="20">
        <v>222</v>
      </c>
      <c r="L27" s="20">
        <v>379</v>
      </c>
      <c r="M27" s="20">
        <v>289</v>
      </c>
      <c r="N27" s="20">
        <v>240</v>
      </c>
      <c r="O27" s="21">
        <v>290</v>
      </c>
      <c r="P27" s="22">
        <f t="shared" si="9"/>
        <v>271.64285714285717</v>
      </c>
    </row>
    <row r="28" spans="1:16" s="7" customFormat="1" x14ac:dyDescent="0.25">
      <c r="A28" s="23" t="s">
        <v>16</v>
      </c>
      <c r="B28" s="24">
        <v>21.324000376321749</v>
      </c>
      <c r="C28" s="24">
        <v>17.399999999999999</v>
      </c>
      <c r="D28" s="24">
        <v>20.703725618695358</v>
      </c>
      <c r="E28" s="24">
        <v>21.07</v>
      </c>
      <c r="F28" s="24">
        <v>15</v>
      </c>
      <c r="G28" s="25">
        <v>19.739999999999998</v>
      </c>
      <c r="H28" s="24">
        <v>20.684651898402961</v>
      </c>
      <c r="I28" s="24">
        <v>19.649999999999999</v>
      </c>
      <c r="J28" s="24">
        <v>20.659746258683246</v>
      </c>
      <c r="K28" s="24">
        <v>23.826000000000001</v>
      </c>
      <c r="L28" s="24">
        <v>19.96</v>
      </c>
      <c r="M28" s="24">
        <v>20.350000000000001</v>
      </c>
      <c r="N28" s="24">
        <v>20.859746258683245</v>
      </c>
      <c r="O28" s="26">
        <v>19.8</v>
      </c>
      <c r="P28" s="27">
        <f t="shared" si="9"/>
        <v>20.073419315056181</v>
      </c>
    </row>
    <row r="29" spans="1:16" s="7" customFormat="1" x14ac:dyDescent="0.25">
      <c r="A29" s="19" t="s">
        <v>17</v>
      </c>
      <c r="B29" s="2">
        <v>39420</v>
      </c>
      <c r="C29" s="2">
        <v>40032</v>
      </c>
      <c r="D29" s="2">
        <v>36120</v>
      </c>
      <c r="E29" s="2">
        <v>37348</v>
      </c>
      <c r="F29" s="2">
        <v>37000</v>
      </c>
      <c r="G29" s="2">
        <v>32570</v>
      </c>
      <c r="H29" s="2">
        <v>37300</v>
      </c>
      <c r="I29" s="2">
        <v>36626</v>
      </c>
      <c r="J29" s="2">
        <v>36643</v>
      </c>
      <c r="K29" s="2">
        <v>38467</v>
      </c>
      <c r="L29" s="3">
        <v>37395</v>
      </c>
      <c r="M29" s="2">
        <v>36853</v>
      </c>
      <c r="N29" s="2">
        <v>35031</v>
      </c>
      <c r="O29" s="28">
        <v>39000</v>
      </c>
      <c r="P29" s="29">
        <f t="shared" si="9"/>
        <v>37128.928571428572</v>
      </c>
    </row>
    <row r="30" spans="1:16" s="7" customFormat="1" x14ac:dyDescent="0.25">
      <c r="A30" s="23" t="s">
        <v>18</v>
      </c>
      <c r="B30" s="24">
        <v>27.82</v>
      </c>
      <c r="C30" s="24">
        <v>30</v>
      </c>
      <c r="D30" s="24">
        <v>45.25</v>
      </c>
      <c r="E30" s="24">
        <v>40</v>
      </c>
      <c r="F30" s="24">
        <v>20</v>
      </c>
      <c r="G30" s="25">
        <v>28.05</v>
      </c>
      <c r="H30" s="24">
        <v>35.373600000000003</v>
      </c>
      <c r="I30" s="24">
        <v>27.97</v>
      </c>
      <c r="J30" s="24">
        <v>33.200000000000003</v>
      </c>
      <c r="K30" s="24">
        <v>42</v>
      </c>
      <c r="L30" s="24">
        <v>29.73</v>
      </c>
      <c r="M30" s="24">
        <v>40</v>
      </c>
      <c r="N30" s="24">
        <v>34.6</v>
      </c>
      <c r="O30" s="26">
        <v>29.56</v>
      </c>
      <c r="P30" s="27">
        <f t="shared" si="9"/>
        <v>33.110971428571432</v>
      </c>
    </row>
    <row r="31" spans="1:16" s="7" customFormat="1" ht="15.75" thickBot="1" x14ac:dyDescent="0.3">
      <c r="A31" s="30" t="s">
        <v>19</v>
      </c>
      <c r="B31" s="31">
        <v>23508</v>
      </c>
      <c r="C31" s="31">
        <v>21213</v>
      </c>
      <c r="D31" s="31">
        <v>21475</v>
      </c>
      <c r="E31" s="31">
        <v>25290</v>
      </c>
      <c r="F31" s="31">
        <v>24300</v>
      </c>
      <c r="G31" s="31">
        <v>19094</v>
      </c>
      <c r="H31" s="31">
        <v>21210</v>
      </c>
      <c r="I31" s="31">
        <v>21457</v>
      </c>
      <c r="J31" s="31">
        <v>21238</v>
      </c>
      <c r="K31" s="31">
        <v>20914</v>
      </c>
      <c r="L31" s="32">
        <v>21773</v>
      </c>
      <c r="M31" s="31">
        <v>20531</v>
      </c>
      <c r="N31" s="31">
        <v>20615</v>
      </c>
      <c r="O31" s="33">
        <v>21400</v>
      </c>
      <c r="P31" s="34">
        <f t="shared" si="9"/>
        <v>21715.571428571428</v>
      </c>
    </row>
    <row r="32" spans="1:16" ht="19.5" thickBot="1" x14ac:dyDescent="0.3">
      <c r="A32" s="77" t="str">
        <f>'Tabulka č. 1'!A32:P32</f>
        <v>Meziroční změny 2019 oproti 2018 - absolutně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4"/>
    </row>
    <row r="33" spans="1:16" x14ac:dyDescent="0.25">
      <c r="A33" s="15" t="s">
        <v>33</v>
      </c>
      <c r="B33" s="42">
        <f>ROUND(B15-B6,0)</f>
        <v>4297</v>
      </c>
      <c r="C33" s="42">
        <f t="shared" ref="C33:O33" si="12">ROUND(C15-C6,0)</f>
        <v>4786</v>
      </c>
      <c r="D33" s="42">
        <f t="shared" si="12"/>
        <v>5694</v>
      </c>
      <c r="E33" s="42">
        <f t="shared" si="12"/>
        <v>3088</v>
      </c>
      <c r="F33" s="42">
        <f t="shared" si="12"/>
        <v>4126</v>
      </c>
      <c r="G33" s="42">
        <f t="shared" si="12"/>
        <v>3364</v>
      </c>
      <c r="H33" s="42">
        <f t="shared" si="12"/>
        <v>0</v>
      </c>
      <c r="I33" s="42">
        <f t="shared" si="12"/>
        <v>5679</v>
      </c>
      <c r="J33" s="42">
        <f t="shared" si="12"/>
        <v>3133</v>
      </c>
      <c r="K33" s="42">
        <f t="shared" si="12"/>
        <v>3245</v>
      </c>
      <c r="L33" s="42">
        <f t="shared" si="12"/>
        <v>2822</v>
      </c>
      <c r="M33" s="42">
        <f t="shared" si="12"/>
        <v>3450</v>
      </c>
      <c r="N33" s="42">
        <f t="shared" si="12"/>
        <v>3158</v>
      </c>
      <c r="O33" s="43">
        <f t="shared" si="12"/>
        <v>3924</v>
      </c>
      <c r="P33" s="59">
        <f>AVERAGE(B33:O33)</f>
        <v>3626.1428571428573</v>
      </c>
    </row>
    <row r="34" spans="1:16" x14ac:dyDescent="0.25">
      <c r="A34" s="19" t="s">
        <v>34</v>
      </c>
      <c r="B34" s="44">
        <f>ROUND(B16-B7,0)</f>
        <v>3823</v>
      </c>
      <c r="C34" s="44">
        <f t="shared" ref="C34:O34" si="13">ROUND(C16-C7,0)</f>
        <v>3892</v>
      </c>
      <c r="D34" s="44">
        <f t="shared" si="13"/>
        <v>4185</v>
      </c>
      <c r="E34" s="44">
        <f t="shared" si="13"/>
        <v>2327</v>
      </c>
      <c r="F34" s="44">
        <f t="shared" si="13"/>
        <v>3133</v>
      </c>
      <c r="G34" s="44">
        <f t="shared" si="13"/>
        <v>2774</v>
      </c>
      <c r="H34" s="44">
        <f t="shared" si="13"/>
        <v>0</v>
      </c>
      <c r="I34" s="44">
        <f t="shared" si="13"/>
        <v>4536</v>
      </c>
      <c r="J34" s="44">
        <f t="shared" si="13"/>
        <v>2616</v>
      </c>
      <c r="K34" s="44">
        <f t="shared" si="13"/>
        <v>2560</v>
      </c>
      <c r="L34" s="44">
        <f t="shared" si="13"/>
        <v>2339</v>
      </c>
      <c r="M34" s="44">
        <f t="shared" si="13"/>
        <v>2855</v>
      </c>
      <c r="N34" s="44">
        <f t="shared" si="13"/>
        <v>2372</v>
      </c>
      <c r="O34" s="45">
        <f t="shared" si="13"/>
        <v>3044</v>
      </c>
      <c r="P34" s="60">
        <f t="shared" ref="P34:P40" si="14">AVERAGE(B34:O34)</f>
        <v>2889.7142857142858</v>
      </c>
    </row>
    <row r="35" spans="1:16" x14ac:dyDescent="0.25">
      <c r="A35" s="19" t="s">
        <v>35</v>
      </c>
      <c r="B35" s="44">
        <f>ROUND(B17-B8,0)</f>
        <v>474</v>
      </c>
      <c r="C35" s="44">
        <f t="shared" ref="C35:O35" si="15">ROUND(C17-C8,0)</f>
        <v>894</v>
      </c>
      <c r="D35" s="44">
        <f t="shared" si="15"/>
        <v>1509</v>
      </c>
      <c r="E35" s="44">
        <f t="shared" si="15"/>
        <v>761</v>
      </c>
      <c r="F35" s="44">
        <f t="shared" si="15"/>
        <v>993</v>
      </c>
      <c r="G35" s="44">
        <f t="shared" si="15"/>
        <v>590</v>
      </c>
      <c r="H35" s="44">
        <f t="shared" si="15"/>
        <v>0</v>
      </c>
      <c r="I35" s="44">
        <f t="shared" si="15"/>
        <v>1143</v>
      </c>
      <c r="J35" s="44">
        <f t="shared" si="15"/>
        <v>517</v>
      </c>
      <c r="K35" s="44">
        <f t="shared" si="15"/>
        <v>685</v>
      </c>
      <c r="L35" s="44">
        <f t="shared" si="15"/>
        <v>483</v>
      </c>
      <c r="M35" s="44">
        <f t="shared" si="15"/>
        <v>595</v>
      </c>
      <c r="N35" s="44">
        <f t="shared" si="15"/>
        <v>786</v>
      </c>
      <c r="O35" s="45">
        <f t="shared" si="15"/>
        <v>880</v>
      </c>
      <c r="P35" s="60">
        <f t="shared" si="14"/>
        <v>736.42857142857144</v>
      </c>
    </row>
    <row r="36" spans="1:16" x14ac:dyDescent="0.25">
      <c r="A36" s="19" t="s">
        <v>36</v>
      </c>
      <c r="B36" s="46">
        <f>ROUND(B18-B9,0)</f>
        <v>0</v>
      </c>
      <c r="C36" s="46">
        <f t="shared" ref="C36:O36" si="16">ROUND(C18-C9,0)</f>
        <v>0</v>
      </c>
      <c r="D36" s="46">
        <f t="shared" si="16"/>
        <v>0</v>
      </c>
      <c r="E36" s="46">
        <f t="shared" si="16"/>
        <v>0</v>
      </c>
      <c r="F36" s="46">
        <f t="shared" si="16"/>
        <v>0</v>
      </c>
      <c r="G36" s="46">
        <f t="shared" si="16"/>
        <v>0</v>
      </c>
      <c r="H36" s="46">
        <f t="shared" si="16"/>
        <v>0</v>
      </c>
      <c r="I36" s="46">
        <f t="shared" si="16"/>
        <v>0</v>
      </c>
      <c r="J36" s="46">
        <f t="shared" si="16"/>
        <v>0</v>
      </c>
      <c r="K36" s="46">
        <f t="shared" si="16"/>
        <v>0</v>
      </c>
      <c r="L36" s="46">
        <f t="shared" si="16"/>
        <v>0</v>
      </c>
      <c r="M36" s="46">
        <f t="shared" si="16"/>
        <v>0</v>
      </c>
      <c r="N36" s="46">
        <f t="shared" si="16"/>
        <v>0</v>
      </c>
      <c r="O36" s="47">
        <f t="shared" si="16"/>
        <v>0</v>
      </c>
      <c r="P36" s="61">
        <f t="shared" si="14"/>
        <v>0</v>
      </c>
    </row>
    <row r="37" spans="1:16" x14ac:dyDescent="0.25">
      <c r="A37" s="23" t="s">
        <v>16</v>
      </c>
      <c r="B37" s="49">
        <f>ROUND(B19-B10,2)</f>
        <v>-1.39</v>
      </c>
      <c r="C37" s="49">
        <f t="shared" ref="C37:O37" si="17">ROUND(C19-C10,2)</f>
        <v>-0.87</v>
      </c>
      <c r="D37" s="49">
        <f t="shared" si="17"/>
        <v>0.76</v>
      </c>
      <c r="E37" s="49">
        <f t="shared" si="17"/>
        <v>0</v>
      </c>
      <c r="F37" s="49">
        <f t="shared" si="17"/>
        <v>0</v>
      </c>
      <c r="G37" s="49">
        <f t="shared" si="17"/>
        <v>0</v>
      </c>
      <c r="H37" s="49">
        <f t="shared" si="17"/>
        <v>0</v>
      </c>
      <c r="I37" s="49">
        <f t="shared" si="17"/>
        <v>-2.11</v>
      </c>
      <c r="J37" s="49">
        <f t="shared" si="17"/>
        <v>0</v>
      </c>
      <c r="K37" s="49">
        <f t="shared" si="17"/>
        <v>0</v>
      </c>
      <c r="L37" s="49">
        <f t="shared" si="17"/>
        <v>0</v>
      </c>
      <c r="M37" s="49">
        <f t="shared" si="17"/>
        <v>0</v>
      </c>
      <c r="N37" s="49">
        <f t="shared" si="17"/>
        <v>0</v>
      </c>
      <c r="O37" s="50">
        <f t="shared" si="17"/>
        <v>0</v>
      </c>
      <c r="P37" s="48">
        <f t="shared" si="14"/>
        <v>-0.25785714285714284</v>
      </c>
    </row>
    <row r="38" spans="1:16" x14ac:dyDescent="0.25">
      <c r="A38" s="19" t="s">
        <v>17</v>
      </c>
      <c r="B38" s="46">
        <f t="shared" ref="B38:O38" si="18">ROUND(B20-B11,0)</f>
        <v>4900</v>
      </c>
      <c r="C38" s="46">
        <f t="shared" si="18"/>
        <v>4131</v>
      </c>
      <c r="D38" s="46">
        <f t="shared" si="18"/>
        <v>8012</v>
      </c>
      <c r="E38" s="46">
        <f t="shared" si="18"/>
        <v>4085</v>
      </c>
      <c r="F38" s="46">
        <f t="shared" si="18"/>
        <v>4700</v>
      </c>
      <c r="G38" s="46">
        <f t="shared" si="18"/>
        <v>3946</v>
      </c>
      <c r="H38" s="46">
        <f t="shared" si="18"/>
        <v>0</v>
      </c>
      <c r="I38" s="46">
        <f t="shared" si="18"/>
        <v>4304</v>
      </c>
      <c r="J38" s="46">
        <f t="shared" si="18"/>
        <v>4791</v>
      </c>
      <c r="K38" s="46">
        <f t="shared" si="18"/>
        <v>4620</v>
      </c>
      <c r="L38" s="46">
        <f t="shared" si="18"/>
        <v>3890</v>
      </c>
      <c r="M38" s="46">
        <f t="shared" si="18"/>
        <v>4366</v>
      </c>
      <c r="N38" s="46">
        <f t="shared" si="18"/>
        <v>4124</v>
      </c>
      <c r="O38" s="47">
        <f t="shared" si="18"/>
        <v>4700</v>
      </c>
      <c r="P38" s="62">
        <f t="shared" si="14"/>
        <v>4326.3571428571431</v>
      </c>
    </row>
    <row r="39" spans="1:16" x14ac:dyDescent="0.25">
      <c r="A39" s="23" t="s">
        <v>18</v>
      </c>
      <c r="B39" s="49">
        <f t="shared" ref="B39:O39" si="19">ROUND(B21-B12,2)</f>
        <v>1.25</v>
      </c>
      <c r="C39" s="49">
        <f t="shared" si="19"/>
        <v>-1.7</v>
      </c>
      <c r="D39" s="49">
        <f t="shared" si="19"/>
        <v>0</v>
      </c>
      <c r="E39" s="49">
        <f t="shared" si="19"/>
        <v>0</v>
      </c>
      <c r="F39" s="49">
        <f t="shared" si="19"/>
        <v>0</v>
      </c>
      <c r="G39" s="49">
        <f t="shared" si="19"/>
        <v>0</v>
      </c>
      <c r="H39" s="49">
        <f t="shared" si="19"/>
        <v>0</v>
      </c>
      <c r="I39" s="49">
        <f t="shared" si="19"/>
        <v>-1.46</v>
      </c>
      <c r="J39" s="49">
        <f t="shared" si="19"/>
        <v>0</v>
      </c>
      <c r="K39" s="49">
        <f t="shared" si="19"/>
        <v>0</v>
      </c>
      <c r="L39" s="49">
        <f t="shared" si="19"/>
        <v>0</v>
      </c>
      <c r="M39" s="49">
        <f t="shared" si="19"/>
        <v>0</v>
      </c>
      <c r="N39" s="49">
        <f t="shared" si="19"/>
        <v>0</v>
      </c>
      <c r="O39" s="50">
        <f t="shared" si="19"/>
        <v>0</v>
      </c>
      <c r="P39" s="48">
        <f t="shared" si="14"/>
        <v>-0.13642857142857143</v>
      </c>
    </row>
    <row r="40" spans="1:16" ht="15.75" thickBot="1" x14ac:dyDescent="0.3">
      <c r="A40" s="30" t="s">
        <v>19</v>
      </c>
      <c r="B40" s="72">
        <f t="shared" ref="B40:O40" si="20">ROUND(B22-B13,0)</f>
        <v>2030</v>
      </c>
      <c r="C40" s="72">
        <f t="shared" si="20"/>
        <v>1651</v>
      </c>
      <c r="D40" s="72">
        <f t="shared" si="20"/>
        <v>4514</v>
      </c>
      <c r="E40" s="72">
        <f t="shared" si="20"/>
        <v>1903</v>
      </c>
      <c r="F40" s="72">
        <f t="shared" si="20"/>
        <v>1200</v>
      </c>
      <c r="G40" s="72">
        <f t="shared" si="20"/>
        <v>1539</v>
      </c>
      <c r="H40" s="72">
        <f t="shared" si="20"/>
        <v>0</v>
      </c>
      <c r="I40" s="72">
        <f t="shared" si="20"/>
        <v>1757</v>
      </c>
      <c r="J40" s="72">
        <f t="shared" si="20"/>
        <v>1538</v>
      </c>
      <c r="K40" s="72">
        <f t="shared" si="20"/>
        <v>1899</v>
      </c>
      <c r="L40" s="72">
        <f t="shared" si="20"/>
        <v>1274</v>
      </c>
      <c r="M40" s="72">
        <f t="shared" si="20"/>
        <v>1744</v>
      </c>
      <c r="N40" s="72">
        <f t="shared" si="20"/>
        <v>2265</v>
      </c>
      <c r="O40" s="73">
        <f t="shared" si="20"/>
        <v>1970</v>
      </c>
      <c r="P40" s="63">
        <f t="shared" si="14"/>
        <v>1806</v>
      </c>
    </row>
    <row r="41" spans="1:16" ht="19.5" thickBot="1" x14ac:dyDescent="0.3">
      <c r="A41" s="77" t="str">
        <f>'Tabulka č. 1'!A41:P41</f>
        <v>Meziroční změny 2020 oproti 2019 - absolutně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4"/>
    </row>
    <row r="42" spans="1:16" x14ac:dyDescent="0.25">
      <c r="A42" s="15" t="s">
        <v>33</v>
      </c>
      <c r="B42" s="42">
        <f>ROUND(B24-B15,0)</f>
        <v>2152</v>
      </c>
      <c r="C42" s="42">
        <f t="shared" ref="C42:O42" si="21">ROUND(C24-C15,0)</f>
        <v>4254</v>
      </c>
      <c r="D42" s="42">
        <f t="shared" si="21"/>
        <v>-810</v>
      </c>
      <c r="E42" s="42">
        <f t="shared" si="21"/>
        <v>801</v>
      </c>
      <c r="F42" s="42">
        <f t="shared" si="21"/>
        <v>6506</v>
      </c>
      <c r="G42" s="42">
        <f t="shared" si="21"/>
        <v>205</v>
      </c>
      <c r="H42" s="42">
        <f t="shared" si="21"/>
        <v>4561</v>
      </c>
      <c r="I42" s="42">
        <f t="shared" si="21"/>
        <v>2334</v>
      </c>
      <c r="J42" s="42">
        <f t="shared" si="21"/>
        <v>5167</v>
      </c>
      <c r="K42" s="42">
        <f t="shared" si="21"/>
        <v>-369</v>
      </c>
      <c r="L42" s="42">
        <f t="shared" si="21"/>
        <v>3305</v>
      </c>
      <c r="M42" s="42">
        <f t="shared" si="21"/>
        <v>-258</v>
      </c>
      <c r="N42" s="42">
        <f t="shared" si="21"/>
        <v>2667</v>
      </c>
      <c r="O42" s="43">
        <f t="shared" si="21"/>
        <v>1387</v>
      </c>
      <c r="P42" s="59">
        <f>AVERAGE(B42:O42)</f>
        <v>2278.7142857142858</v>
      </c>
    </row>
    <row r="43" spans="1:16" x14ac:dyDescent="0.25">
      <c r="A43" s="19" t="s">
        <v>34</v>
      </c>
      <c r="B43" s="44">
        <f>ROUND(B25-B16,0)</f>
        <v>2015</v>
      </c>
      <c r="C43" s="44">
        <f t="shared" ref="C43:O43" si="22">ROUND(C25-C16,0)</f>
        <v>2846</v>
      </c>
      <c r="D43" s="44">
        <f t="shared" si="22"/>
        <v>97</v>
      </c>
      <c r="E43" s="44">
        <f t="shared" si="22"/>
        <v>1622</v>
      </c>
      <c r="F43" s="44">
        <f t="shared" si="22"/>
        <v>7733</v>
      </c>
      <c r="G43" s="44">
        <f t="shared" si="22"/>
        <v>-1468</v>
      </c>
      <c r="H43" s="44">
        <f t="shared" si="22"/>
        <v>3289</v>
      </c>
      <c r="I43" s="44">
        <f t="shared" si="22"/>
        <v>1505</v>
      </c>
      <c r="J43" s="44">
        <f t="shared" si="22"/>
        <v>3729</v>
      </c>
      <c r="K43" s="44">
        <f t="shared" si="22"/>
        <v>301</v>
      </c>
      <c r="L43" s="44">
        <f t="shared" si="22"/>
        <v>2048</v>
      </c>
      <c r="M43" s="44">
        <f t="shared" si="22"/>
        <v>-158</v>
      </c>
      <c r="N43" s="44">
        <f t="shared" si="22"/>
        <v>1916</v>
      </c>
      <c r="O43" s="45">
        <f t="shared" si="22"/>
        <v>1560</v>
      </c>
      <c r="P43" s="60">
        <f t="shared" ref="P43:P49" si="23">AVERAGE(B43:O43)</f>
        <v>1931.0714285714287</v>
      </c>
    </row>
    <row r="44" spans="1:16" x14ac:dyDescent="0.25">
      <c r="A44" s="19" t="s">
        <v>35</v>
      </c>
      <c r="B44" s="44">
        <f>ROUND(B26-B17,0)</f>
        <v>138</v>
      </c>
      <c r="C44" s="44">
        <f t="shared" ref="C44:O44" si="24">ROUND(C26-C17,0)</f>
        <v>1408</v>
      </c>
      <c r="D44" s="44">
        <f t="shared" si="24"/>
        <v>-907</v>
      </c>
      <c r="E44" s="44">
        <f t="shared" si="24"/>
        <v>-821</v>
      </c>
      <c r="F44" s="44">
        <f t="shared" si="24"/>
        <v>-1227</v>
      </c>
      <c r="G44" s="44">
        <f t="shared" si="24"/>
        <v>1673</v>
      </c>
      <c r="H44" s="44">
        <f t="shared" si="24"/>
        <v>1272</v>
      </c>
      <c r="I44" s="44">
        <f t="shared" si="24"/>
        <v>828</v>
      </c>
      <c r="J44" s="44">
        <f t="shared" si="24"/>
        <v>1438</v>
      </c>
      <c r="K44" s="44">
        <f t="shared" si="24"/>
        <v>-670</v>
      </c>
      <c r="L44" s="44">
        <f t="shared" si="24"/>
        <v>1257</v>
      </c>
      <c r="M44" s="44">
        <f t="shared" si="24"/>
        <v>-101</v>
      </c>
      <c r="N44" s="44">
        <f t="shared" si="24"/>
        <v>751</v>
      </c>
      <c r="O44" s="45">
        <f t="shared" si="24"/>
        <v>-173</v>
      </c>
      <c r="P44" s="60">
        <f t="shared" si="23"/>
        <v>347.57142857142856</v>
      </c>
    </row>
    <row r="45" spans="1:16" x14ac:dyDescent="0.25">
      <c r="A45" s="19" t="s">
        <v>36</v>
      </c>
      <c r="B45" s="46">
        <f>ROUND(B27-B18,0)</f>
        <v>-35</v>
      </c>
      <c r="C45" s="46">
        <f t="shared" ref="C45:O45" si="25">ROUND(C27-C18,0)</f>
        <v>17</v>
      </c>
      <c r="D45" s="46">
        <f t="shared" si="25"/>
        <v>-190</v>
      </c>
      <c r="E45" s="46">
        <f t="shared" si="25"/>
        <v>13</v>
      </c>
      <c r="F45" s="46">
        <f t="shared" si="25"/>
        <v>-285</v>
      </c>
      <c r="G45" s="46">
        <f t="shared" si="25"/>
        <v>10</v>
      </c>
      <c r="H45" s="46">
        <f t="shared" si="25"/>
        <v>10</v>
      </c>
      <c r="I45" s="46">
        <f t="shared" si="25"/>
        <v>-44</v>
      </c>
      <c r="J45" s="46">
        <f t="shared" si="25"/>
        <v>7</v>
      </c>
      <c r="K45" s="46">
        <f t="shared" si="25"/>
        <v>-44</v>
      </c>
      <c r="L45" s="46">
        <f t="shared" si="25"/>
        <v>7</v>
      </c>
      <c r="M45" s="46">
        <f t="shared" si="25"/>
        <v>-123</v>
      </c>
      <c r="N45" s="46">
        <f t="shared" si="25"/>
        <v>53</v>
      </c>
      <c r="O45" s="47">
        <f t="shared" si="25"/>
        <v>0</v>
      </c>
      <c r="P45" s="61">
        <f t="shared" si="23"/>
        <v>-43.142857142857146</v>
      </c>
    </row>
    <row r="46" spans="1:16" x14ac:dyDescent="0.25">
      <c r="A46" s="23" t="s">
        <v>16</v>
      </c>
      <c r="B46" s="49">
        <f>ROUND(B28-B19,2)</f>
        <v>0</v>
      </c>
      <c r="C46" s="49">
        <f t="shared" ref="C46:O46" si="26">ROUND(C28-C19,2)</f>
        <v>0</v>
      </c>
      <c r="D46" s="49">
        <f t="shared" si="26"/>
        <v>0.75</v>
      </c>
      <c r="E46" s="49">
        <f t="shared" si="26"/>
        <v>0</v>
      </c>
      <c r="F46" s="49">
        <f t="shared" si="26"/>
        <v>-3</v>
      </c>
      <c r="G46" s="49">
        <f t="shared" si="26"/>
        <v>2.67</v>
      </c>
      <c r="H46" s="49">
        <f t="shared" si="26"/>
        <v>1.28</v>
      </c>
      <c r="I46" s="49">
        <f t="shared" si="26"/>
        <v>0.67</v>
      </c>
      <c r="J46" s="49">
        <f t="shared" si="26"/>
        <v>-1.32</v>
      </c>
      <c r="K46" s="49">
        <f t="shared" si="26"/>
        <v>2.17</v>
      </c>
      <c r="L46" s="49">
        <f t="shared" si="26"/>
        <v>0</v>
      </c>
      <c r="M46" s="49">
        <f t="shared" si="26"/>
        <v>2</v>
      </c>
      <c r="N46" s="49">
        <f t="shared" si="26"/>
        <v>0</v>
      </c>
      <c r="O46" s="50">
        <f t="shared" si="26"/>
        <v>1.27</v>
      </c>
      <c r="P46" s="48">
        <f t="shared" si="23"/>
        <v>0.46357142857142858</v>
      </c>
    </row>
    <row r="47" spans="1:16" x14ac:dyDescent="0.25">
      <c r="A47" s="19" t="s">
        <v>17</v>
      </c>
      <c r="B47" s="46">
        <f t="shared" ref="B47:O47" si="27">ROUND(B29-B20,0)</f>
        <v>3580</v>
      </c>
      <c r="C47" s="46">
        <f t="shared" si="27"/>
        <v>4127</v>
      </c>
      <c r="D47" s="46">
        <f t="shared" si="27"/>
        <v>1466</v>
      </c>
      <c r="E47" s="46">
        <f t="shared" si="27"/>
        <v>2848</v>
      </c>
      <c r="F47" s="46">
        <f t="shared" si="27"/>
        <v>4200</v>
      </c>
      <c r="G47" s="46">
        <f t="shared" si="27"/>
        <v>2317</v>
      </c>
      <c r="H47" s="46">
        <f t="shared" si="27"/>
        <v>7630</v>
      </c>
      <c r="I47" s="46">
        <f t="shared" si="27"/>
        <v>3630</v>
      </c>
      <c r="J47" s="46">
        <f t="shared" si="27"/>
        <v>4489</v>
      </c>
      <c r="K47" s="46">
        <f t="shared" si="27"/>
        <v>4040</v>
      </c>
      <c r="L47" s="46">
        <f t="shared" si="27"/>
        <v>3407</v>
      </c>
      <c r="M47" s="46">
        <f t="shared" si="27"/>
        <v>3381</v>
      </c>
      <c r="N47" s="46">
        <f t="shared" si="27"/>
        <v>3331</v>
      </c>
      <c r="O47" s="47">
        <f t="shared" si="27"/>
        <v>4910</v>
      </c>
      <c r="P47" s="62">
        <f t="shared" si="23"/>
        <v>3811.1428571428573</v>
      </c>
    </row>
    <row r="48" spans="1:16" x14ac:dyDescent="0.25">
      <c r="A48" s="23" t="s">
        <v>18</v>
      </c>
      <c r="B48" s="49">
        <f t="shared" ref="B48:O48" si="28">ROUND(B30-B21,2)</f>
        <v>1.57</v>
      </c>
      <c r="C48" s="49">
        <f t="shared" si="28"/>
        <v>-3.9</v>
      </c>
      <c r="D48" s="49">
        <f t="shared" si="28"/>
        <v>9.36</v>
      </c>
      <c r="E48" s="49">
        <f t="shared" si="28"/>
        <v>10</v>
      </c>
      <c r="F48" s="49">
        <f t="shared" si="28"/>
        <v>5.5</v>
      </c>
      <c r="G48" s="49">
        <f t="shared" si="28"/>
        <v>-3.23</v>
      </c>
      <c r="H48" s="49">
        <f t="shared" si="28"/>
        <v>0</v>
      </c>
      <c r="I48" s="49">
        <f t="shared" si="28"/>
        <v>0.28000000000000003</v>
      </c>
      <c r="J48" s="49">
        <f t="shared" si="28"/>
        <v>-2.5</v>
      </c>
      <c r="K48" s="49">
        <f t="shared" si="28"/>
        <v>8.75</v>
      </c>
      <c r="L48" s="49">
        <f t="shared" si="28"/>
        <v>-1.89</v>
      </c>
      <c r="M48" s="49">
        <f t="shared" si="28"/>
        <v>4.82</v>
      </c>
      <c r="N48" s="49">
        <f t="shared" si="28"/>
        <v>0</v>
      </c>
      <c r="O48" s="50">
        <f t="shared" si="28"/>
        <v>2.69</v>
      </c>
      <c r="P48" s="48">
        <f t="shared" si="23"/>
        <v>2.2464285714285714</v>
      </c>
    </row>
    <row r="49" spans="1:16" ht="15.75" thickBot="1" x14ac:dyDescent="0.3">
      <c r="A49" s="30" t="s">
        <v>19</v>
      </c>
      <c r="B49" s="72">
        <f t="shared" ref="B49:O49" si="29">ROUND(B31-B22,0)</f>
        <v>1628</v>
      </c>
      <c r="C49" s="72">
        <f t="shared" si="29"/>
        <v>1219</v>
      </c>
      <c r="D49" s="72">
        <f t="shared" si="29"/>
        <v>1732</v>
      </c>
      <c r="E49" s="72">
        <f t="shared" si="29"/>
        <v>4270</v>
      </c>
      <c r="F49" s="72">
        <f t="shared" si="29"/>
        <v>5200</v>
      </c>
      <c r="G49" s="72">
        <f t="shared" si="29"/>
        <v>2162</v>
      </c>
      <c r="H49" s="72">
        <f t="shared" si="29"/>
        <v>3750</v>
      </c>
      <c r="I49" s="72">
        <f t="shared" si="29"/>
        <v>2126</v>
      </c>
      <c r="J49" s="72">
        <f t="shared" si="29"/>
        <v>2678</v>
      </c>
      <c r="K49" s="72">
        <f t="shared" si="29"/>
        <v>2500</v>
      </c>
      <c r="L49" s="72">
        <f t="shared" si="29"/>
        <v>1928</v>
      </c>
      <c r="M49" s="72">
        <f t="shared" si="29"/>
        <v>2179</v>
      </c>
      <c r="N49" s="72">
        <f t="shared" si="29"/>
        <v>2164</v>
      </c>
      <c r="O49" s="73">
        <f t="shared" si="29"/>
        <v>1560</v>
      </c>
      <c r="P49" s="63">
        <f t="shared" si="23"/>
        <v>2506.8571428571427</v>
      </c>
    </row>
    <row r="50" spans="1:16" ht="19.5" thickBot="1" x14ac:dyDescent="0.3">
      <c r="A50" s="77" t="str">
        <f>'Tabulka č. 1'!A50:P50</f>
        <v>Meziroční změny 2019 oproti 2018 - v %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4"/>
    </row>
    <row r="51" spans="1:16" x14ac:dyDescent="0.25">
      <c r="A51" s="15" t="s">
        <v>33</v>
      </c>
      <c r="B51" s="55">
        <f>ROUND(100*(B15-B6)/B6,2)</f>
        <v>16.61</v>
      </c>
      <c r="C51" s="55">
        <f t="shared" ref="C51:O51" si="30">ROUND(100*(C15-C6)/C6,2)</f>
        <v>17.690000000000001</v>
      </c>
      <c r="D51" s="55">
        <f t="shared" si="30"/>
        <v>26.19</v>
      </c>
      <c r="E51" s="55">
        <f t="shared" si="30"/>
        <v>12.37</v>
      </c>
      <c r="F51" s="55">
        <f t="shared" si="30"/>
        <v>12.3</v>
      </c>
      <c r="G51" s="55">
        <f t="shared" si="30"/>
        <v>13.79</v>
      </c>
      <c r="H51" s="55">
        <f t="shared" si="30"/>
        <v>0</v>
      </c>
      <c r="I51" s="55">
        <f t="shared" si="30"/>
        <v>24.1</v>
      </c>
      <c r="J51" s="55">
        <f t="shared" si="30"/>
        <v>15.16</v>
      </c>
      <c r="K51" s="55">
        <f t="shared" si="30"/>
        <v>14.44</v>
      </c>
      <c r="L51" s="55">
        <f t="shared" si="30"/>
        <v>11.22</v>
      </c>
      <c r="M51" s="55">
        <f t="shared" si="30"/>
        <v>13.97</v>
      </c>
      <c r="N51" s="55">
        <f t="shared" si="30"/>
        <v>14.7</v>
      </c>
      <c r="O51" s="56">
        <f t="shared" si="30"/>
        <v>14.52</v>
      </c>
      <c r="P51" s="51">
        <f t="shared" ref="P51:P58" si="31">AVERAGE(B51:O51)</f>
        <v>14.789999999999997</v>
      </c>
    </row>
    <row r="52" spans="1:16" x14ac:dyDescent="0.25">
      <c r="A52" s="19" t="s">
        <v>34</v>
      </c>
      <c r="B52" s="49">
        <f t="shared" ref="B52:O58" si="32">ROUND(100*(B16-B7)/B7,2)</f>
        <v>23.39</v>
      </c>
      <c r="C52" s="49">
        <f t="shared" si="32"/>
        <v>18.649999999999999</v>
      </c>
      <c r="D52" s="49">
        <f t="shared" si="32"/>
        <v>25.13</v>
      </c>
      <c r="E52" s="49">
        <f t="shared" si="32"/>
        <v>13.43</v>
      </c>
      <c r="F52" s="49">
        <f t="shared" si="32"/>
        <v>16.73</v>
      </c>
      <c r="G52" s="49">
        <f t="shared" si="32"/>
        <v>15</v>
      </c>
      <c r="H52" s="49">
        <f t="shared" si="32"/>
        <v>0</v>
      </c>
      <c r="I52" s="49">
        <f t="shared" si="32"/>
        <v>27.79</v>
      </c>
      <c r="J52" s="49">
        <f t="shared" si="32"/>
        <v>17.510000000000002</v>
      </c>
      <c r="K52" s="49">
        <f t="shared" si="32"/>
        <v>15.5</v>
      </c>
      <c r="L52" s="49">
        <f t="shared" si="32"/>
        <v>12.92</v>
      </c>
      <c r="M52" s="49">
        <f t="shared" si="32"/>
        <v>15</v>
      </c>
      <c r="N52" s="49">
        <f t="shared" si="32"/>
        <v>14.96</v>
      </c>
      <c r="O52" s="50">
        <f t="shared" si="32"/>
        <v>15.99</v>
      </c>
      <c r="P52" s="52">
        <f t="shared" si="31"/>
        <v>16.571428571428573</v>
      </c>
    </row>
    <row r="53" spans="1:16" x14ac:dyDescent="0.25">
      <c r="A53" s="19" t="s">
        <v>35</v>
      </c>
      <c r="B53" s="49">
        <f t="shared" si="32"/>
        <v>4.9800000000000004</v>
      </c>
      <c r="C53" s="49">
        <f t="shared" si="32"/>
        <v>14.45</v>
      </c>
      <c r="D53" s="49">
        <f t="shared" si="32"/>
        <v>29.64</v>
      </c>
      <c r="E53" s="49">
        <f t="shared" si="32"/>
        <v>9.9499999999999993</v>
      </c>
      <c r="F53" s="49">
        <f t="shared" si="32"/>
        <v>6.7</v>
      </c>
      <c r="G53" s="49">
        <f t="shared" si="32"/>
        <v>10</v>
      </c>
      <c r="H53" s="49">
        <f t="shared" si="32"/>
        <v>0</v>
      </c>
      <c r="I53" s="49">
        <f t="shared" si="32"/>
        <v>15.8</v>
      </c>
      <c r="J53" s="49">
        <f t="shared" si="32"/>
        <v>9.0399999999999991</v>
      </c>
      <c r="K53" s="49">
        <f t="shared" si="32"/>
        <v>11.5</v>
      </c>
      <c r="L53" s="49">
        <f t="shared" si="32"/>
        <v>6.86</v>
      </c>
      <c r="M53" s="49">
        <f t="shared" si="32"/>
        <v>10.5</v>
      </c>
      <c r="N53" s="49">
        <f t="shared" si="32"/>
        <v>13.99</v>
      </c>
      <c r="O53" s="50">
        <f t="shared" si="32"/>
        <v>11.02</v>
      </c>
      <c r="P53" s="52">
        <f t="shared" si="31"/>
        <v>11.030714285714287</v>
      </c>
    </row>
    <row r="54" spans="1:16" x14ac:dyDescent="0.25">
      <c r="A54" s="19" t="s">
        <v>36</v>
      </c>
      <c r="B54" s="49">
        <f t="shared" si="32"/>
        <v>0</v>
      </c>
      <c r="C54" s="49">
        <f t="shared" si="32"/>
        <v>0</v>
      </c>
      <c r="D54" s="49">
        <f t="shared" si="32"/>
        <v>0</v>
      </c>
      <c r="E54" s="49">
        <f t="shared" si="32"/>
        <v>0</v>
      </c>
      <c r="F54" s="49">
        <f t="shared" si="32"/>
        <v>0</v>
      </c>
      <c r="G54" s="49">
        <f t="shared" si="32"/>
        <v>0</v>
      </c>
      <c r="H54" s="49">
        <f t="shared" si="32"/>
        <v>0</v>
      </c>
      <c r="I54" s="49">
        <f t="shared" si="32"/>
        <v>0</v>
      </c>
      <c r="J54" s="49">
        <f t="shared" si="32"/>
        <v>0</v>
      </c>
      <c r="K54" s="49">
        <f t="shared" si="32"/>
        <v>0</v>
      </c>
      <c r="L54" s="49">
        <f t="shared" si="32"/>
        <v>0</v>
      </c>
      <c r="M54" s="49">
        <f t="shared" si="32"/>
        <v>0</v>
      </c>
      <c r="N54" s="49">
        <f t="shared" si="32"/>
        <v>0</v>
      </c>
      <c r="O54" s="50">
        <f t="shared" si="32"/>
        <v>0</v>
      </c>
      <c r="P54" s="53">
        <f t="shared" si="31"/>
        <v>0</v>
      </c>
    </row>
    <row r="55" spans="1:16" x14ac:dyDescent="0.25">
      <c r="A55" s="23" t="s">
        <v>16</v>
      </c>
      <c r="B55" s="49">
        <f t="shared" si="32"/>
        <v>-6.12</v>
      </c>
      <c r="C55" s="49">
        <f t="shared" si="32"/>
        <v>-4.76</v>
      </c>
      <c r="D55" s="49">
        <f t="shared" si="32"/>
        <v>3.95</v>
      </c>
      <c r="E55" s="49">
        <f t="shared" si="32"/>
        <v>0</v>
      </c>
      <c r="F55" s="49">
        <f t="shared" si="32"/>
        <v>0</v>
      </c>
      <c r="G55" s="49">
        <f t="shared" si="32"/>
        <v>0</v>
      </c>
      <c r="H55" s="49">
        <f t="shared" si="32"/>
        <v>0</v>
      </c>
      <c r="I55" s="49">
        <f t="shared" si="32"/>
        <v>-10</v>
      </c>
      <c r="J55" s="49">
        <f t="shared" si="32"/>
        <v>0</v>
      </c>
      <c r="K55" s="49">
        <f t="shared" si="32"/>
        <v>0</v>
      </c>
      <c r="L55" s="49">
        <f t="shared" si="32"/>
        <v>0</v>
      </c>
      <c r="M55" s="49">
        <f t="shared" si="32"/>
        <v>0</v>
      </c>
      <c r="N55" s="49">
        <f t="shared" si="32"/>
        <v>0</v>
      </c>
      <c r="O55" s="50">
        <f t="shared" si="32"/>
        <v>0</v>
      </c>
      <c r="P55" s="48">
        <f t="shared" si="31"/>
        <v>-1.2092857142857143</v>
      </c>
    </row>
    <row r="56" spans="1:16" x14ac:dyDescent="0.25">
      <c r="A56" s="19" t="s">
        <v>17</v>
      </c>
      <c r="B56" s="49">
        <f t="shared" si="32"/>
        <v>15.84</v>
      </c>
      <c r="C56" s="49">
        <f t="shared" si="32"/>
        <v>13</v>
      </c>
      <c r="D56" s="49">
        <f t="shared" si="32"/>
        <v>30.07</v>
      </c>
      <c r="E56" s="49">
        <f t="shared" si="32"/>
        <v>13.43</v>
      </c>
      <c r="F56" s="49">
        <f t="shared" si="32"/>
        <v>16.73</v>
      </c>
      <c r="G56" s="49">
        <f t="shared" si="32"/>
        <v>15</v>
      </c>
      <c r="H56" s="49">
        <f t="shared" si="32"/>
        <v>0</v>
      </c>
      <c r="I56" s="49">
        <f t="shared" si="32"/>
        <v>15</v>
      </c>
      <c r="J56" s="49">
        <f t="shared" si="32"/>
        <v>17.510000000000002</v>
      </c>
      <c r="K56" s="49">
        <f t="shared" si="32"/>
        <v>15.5</v>
      </c>
      <c r="L56" s="49">
        <f t="shared" si="32"/>
        <v>12.92</v>
      </c>
      <c r="M56" s="49">
        <f t="shared" si="32"/>
        <v>15</v>
      </c>
      <c r="N56" s="49">
        <f t="shared" si="32"/>
        <v>14.96</v>
      </c>
      <c r="O56" s="50">
        <f t="shared" si="32"/>
        <v>15.99</v>
      </c>
      <c r="P56" s="48">
        <f t="shared" si="31"/>
        <v>15.067857142857145</v>
      </c>
    </row>
    <row r="57" spans="1:16" x14ac:dyDescent="0.25">
      <c r="A57" s="23" t="s">
        <v>18</v>
      </c>
      <c r="B57" s="49">
        <f t="shared" si="32"/>
        <v>5</v>
      </c>
      <c r="C57" s="49">
        <f t="shared" si="32"/>
        <v>-4.76</v>
      </c>
      <c r="D57" s="49">
        <f t="shared" si="32"/>
        <v>0</v>
      </c>
      <c r="E57" s="49">
        <f t="shared" si="32"/>
        <v>0</v>
      </c>
      <c r="F57" s="49">
        <f t="shared" si="32"/>
        <v>0</v>
      </c>
      <c r="G57" s="49">
        <f t="shared" si="32"/>
        <v>0</v>
      </c>
      <c r="H57" s="49">
        <f t="shared" si="32"/>
        <v>0</v>
      </c>
      <c r="I57" s="49">
        <f t="shared" si="32"/>
        <v>-5.01</v>
      </c>
      <c r="J57" s="49">
        <f t="shared" si="32"/>
        <v>0</v>
      </c>
      <c r="K57" s="49">
        <f t="shared" si="32"/>
        <v>0</v>
      </c>
      <c r="L57" s="49">
        <f t="shared" si="32"/>
        <v>0</v>
      </c>
      <c r="M57" s="49">
        <f t="shared" si="32"/>
        <v>0</v>
      </c>
      <c r="N57" s="49">
        <f t="shared" si="32"/>
        <v>0</v>
      </c>
      <c r="O57" s="50">
        <f t="shared" si="32"/>
        <v>0</v>
      </c>
      <c r="P57" s="48">
        <f t="shared" si="31"/>
        <v>-0.34071428571428569</v>
      </c>
    </row>
    <row r="58" spans="1:16" ht="15.75" thickBot="1" x14ac:dyDescent="0.3">
      <c r="A58" s="30" t="s">
        <v>19</v>
      </c>
      <c r="B58" s="57">
        <f t="shared" si="32"/>
        <v>10.23</v>
      </c>
      <c r="C58" s="57">
        <f t="shared" si="32"/>
        <v>9</v>
      </c>
      <c r="D58" s="57">
        <f t="shared" si="32"/>
        <v>29.64</v>
      </c>
      <c r="E58" s="57">
        <f t="shared" si="32"/>
        <v>9.9499999999999993</v>
      </c>
      <c r="F58" s="57">
        <f t="shared" si="32"/>
        <v>6.7</v>
      </c>
      <c r="G58" s="57">
        <f t="shared" si="32"/>
        <v>10</v>
      </c>
      <c r="H58" s="57">
        <f t="shared" si="32"/>
        <v>0</v>
      </c>
      <c r="I58" s="57">
        <f t="shared" si="32"/>
        <v>10</v>
      </c>
      <c r="J58" s="57">
        <f t="shared" si="32"/>
        <v>9.0399999999999991</v>
      </c>
      <c r="K58" s="57">
        <f t="shared" si="32"/>
        <v>11.5</v>
      </c>
      <c r="L58" s="57">
        <f t="shared" si="32"/>
        <v>6.86</v>
      </c>
      <c r="M58" s="57">
        <f t="shared" si="32"/>
        <v>10.5</v>
      </c>
      <c r="N58" s="57">
        <f t="shared" si="32"/>
        <v>13.99</v>
      </c>
      <c r="O58" s="58">
        <f t="shared" si="32"/>
        <v>11.02</v>
      </c>
      <c r="P58" s="54">
        <f t="shared" si="31"/>
        <v>10.602142857142857</v>
      </c>
    </row>
    <row r="59" spans="1:16" ht="19.5" thickBot="1" x14ac:dyDescent="0.3">
      <c r="A59" s="77" t="str">
        <f>'Tabulka č. 1'!A59:P59</f>
        <v>Meziroční změny 2020 oproti 2019 - v %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4"/>
    </row>
    <row r="60" spans="1:16" x14ac:dyDescent="0.25">
      <c r="A60" s="15" t="s">
        <v>33</v>
      </c>
      <c r="B60" s="55">
        <f>ROUND(100*(B24-B15)/B15,2)</f>
        <v>7.13</v>
      </c>
      <c r="C60" s="55">
        <f t="shared" ref="C60:O60" si="33">ROUND(100*(C24-C15)/C15,2)</f>
        <v>13.36</v>
      </c>
      <c r="D60" s="55">
        <f t="shared" si="33"/>
        <v>-2.95</v>
      </c>
      <c r="E60" s="55">
        <f t="shared" si="33"/>
        <v>2.86</v>
      </c>
      <c r="F60" s="55">
        <f t="shared" si="33"/>
        <v>17.27</v>
      </c>
      <c r="G60" s="55">
        <f t="shared" si="33"/>
        <v>0.74</v>
      </c>
      <c r="H60" s="55">
        <f t="shared" si="33"/>
        <v>18.79</v>
      </c>
      <c r="I60" s="55">
        <f t="shared" si="33"/>
        <v>7.98</v>
      </c>
      <c r="J60" s="55">
        <f t="shared" si="33"/>
        <v>21.72</v>
      </c>
      <c r="K60" s="55">
        <f t="shared" si="33"/>
        <v>-1.44</v>
      </c>
      <c r="L60" s="55">
        <f t="shared" si="33"/>
        <v>11.82</v>
      </c>
      <c r="M60" s="55">
        <f t="shared" si="33"/>
        <v>-0.92</v>
      </c>
      <c r="N60" s="55">
        <f t="shared" si="33"/>
        <v>10.82</v>
      </c>
      <c r="O60" s="56">
        <f t="shared" si="33"/>
        <v>4.4800000000000004</v>
      </c>
      <c r="P60" s="51">
        <f t="shared" ref="P60:P67" si="34">AVERAGE(B60:O60)</f>
        <v>7.9757142857142869</v>
      </c>
    </row>
    <row r="61" spans="1:16" x14ac:dyDescent="0.25">
      <c r="A61" s="19" t="s">
        <v>34</v>
      </c>
      <c r="B61" s="49">
        <f t="shared" ref="B61:O61" si="35">ROUND(100*(B25-B16)/B16,2)</f>
        <v>9.99</v>
      </c>
      <c r="C61" s="49">
        <f t="shared" si="35"/>
        <v>11.49</v>
      </c>
      <c r="D61" s="49">
        <f t="shared" si="35"/>
        <v>0.46</v>
      </c>
      <c r="E61" s="49">
        <f t="shared" si="35"/>
        <v>8.26</v>
      </c>
      <c r="F61" s="49">
        <f t="shared" si="35"/>
        <v>35.369999999999997</v>
      </c>
      <c r="G61" s="49">
        <f t="shared" si="35"/>
        <v>-6.9</v>
      </c>
      <c r="H61" s="49">
        <f t="shared" si="35"/>
        <v>17.93</v>
      </c>
      <c r="I61" s="49">
        <f t="shared" si="35"/>
        <v>7.22</v>
      </c>
      <c r="J61" s="49">
        <f t="shared" si="35"/>
        <v>21.24</v>
      </c>
      <c r="K61" s="49">
        <f t="shared" si="35"/>
        <v>1.58</v>
      </c>
      <c r="L61" s="49">
        <f t="shared" si="35"/>
        <v>10.02</v>
      </c>
      <c r="M61" s="49">
        <f t="shared" si="35"/>
        <v>-0.72</v>
      </c>
      <c r="N61" s="49">
        <f t="shared" si="35"/>
        <v>10.51</v>
      </c>
      <c r="O61" s="50">
        <f t="shared" si="35"/>
        <v>7.07</v>
      </c>
      <c r="P61" s="52">
        <f t="shared" si="34"/>
        <v>9.5371428571428556</v>
      </c>
    </row>
    <row r="62" spans="1:16" x14ac:dyDescent="0.25">
      <c r="A62" s="19" t="s">
        <v>35</v>
      </c>
      <c r="B62" s="49">
        <f t="shared" ref="B62:O62" si="36">ROUND(100*(B26-B17)/B17,2)</f>
        <v>1.38</v>
      </c>
      <c r="C62" s="49">
        <f t="shared" si="36"/>
        <v>19.89</v>
      </c>
      <c r="D62" s="49">
        <f t="shared" si="36"/>
        <v>-13.73</v>
      </c>
      <c r="E62" s="49">
        <f t="shared" si="36"/>
        <v>-9.76</v>
      </c>
      <c r="F62" s="49">
        <f t="shared" si="36"/>
        <v>-7.76</v>
      </c>
      <c r="G62" s="49">
        <f t="shared" si="36"/>
        <v>25.75</v>
      </c>
      <c r="H62" s="49">
        <f t="shared" si="36"/>
        <v>21.48</v>
      </c>
      <c r="I62" s="49">
        <f t="shared" si="36"/>
        <v>9.89</v>
      </c>
      <c r="J62" s="49">
        <f t="shared" si="36"/>
        <v>23.05</v>
      </c>
      <c r="K62" s="49">
        <f t="shared" si="36"/>
        <v>-10.09</v>
      </c>
      <c r="L62" s="49">
        <f t="shared" si="36"/>
        <v>16.690000000000001</v>
      </c>
      <c r="M62" s="49">
        <f t="shared" si="36"/>
        <v>-1.61</v>
      </c>
      <c r="N62" s="49">
        <f t="shared" si="36"/>
        <v>11.73</v>
      </c>
      <c r="O62" s="50">
        <f t="shared" si="36"/>
        <v>-1.95</v>
      </c>
      <c r="P62" s="52">
        <f t="shared" si="34"/>
        <v>6.0685714285714285</v>
      </c>
    </row>
    <row r="63" spans="1:16" x14ac:dyDescent="0.25">
      <c r="A63" s="19" t="s">
        <v>36</v>
      </c>
      <c r="B63" s="49">
        <f t="shared" ref="B63:O63" si="37">ROUND(100*(B27-B18)/B18,2)</f>
        <v>-10.29</v>
      </c>
      <c r="C63" s="49">
        <f t="shared" si="37"/>
        <v>4.51</v>
      </c>
      <c r="D63" s="49">
        <f t="shared" si="37"/>
        <v>-43.18</v>
      </c>
      <c r="E63" s="49">
        <f t="shared" si="37"/>
        <v>5.94</v>
      </c>
      <c r="F63" s="49">
        <f t="shared" si="37"/>
        <v>-63.33</v>
      </c>
      <c r="G63" s="49">
        <f t="shared" si="37"/>
        <v>4.6100000000000003</v>
      </c>
      <c r="H63" s="49">
        <f t="shared" si="37"/>
        <v>3.33</v>
      </c>
      <c r="I63" s="49">
        <f t="shared" si="37"/>
        <v>-14.99</v>
      </c>
      <c r="J63" s="49">
        <f t="shared" si="37"/>
        <v>2.88</v>
      </c>
      <c r="K63" s="49">
        <f t="shared" si="37"/>
        <v>-16.54</v>
      </c>
      <c r="L63" s="49">
        <f t="shared" si="37"/>
        <v>1.88</v>
      </c>
      <c r="M63" s="49">
        <f t="shared" si="37"/>
        <v>-29.85</v>
      </c>
      <c r="N63" s="49">
        <f t="shared" si="37"/>
        <v>28.34</v>
      </c>
      <c r="O63" s="50">
        <f t="shared" si="37"/>
        <v>0</v>
      </c>
      <c r="P63" s="53">
        <f t="shared" si="34"/>
        <v>-9.0492857142857144</v>
      </c>
    </row>
    <row r="64" spans="1:16" x14ac:dyDescent="0.25">
      <c r="A64" s="23" t="s">
        <v>16</v>
      </c>
      <c r="B64" s="49">
        <f t="shared" ref="B64:O64" si="38">ROUND(100*(B28-B19)/B19,2)</f>
        <v>0</v>
      </c>
      <c r="C64" s="49">
        <f t="shared" si="38"/>
        <v>0</v>
      </c>
      <c r="D64" s="49">
        <f t="shared" si="38"/>
        <v>3.75</v>
      </c>
      <c r="E64" s="49">
        <f t="shared" si="38"/>
        <v>0</v>
      </c>
      <c r="F64" s="49">
        <f t="shared" si="38"/>
        <v>-16.670000000000002</v>
      </c>
      <c r="G64" s="49">
        <f t="shared" si="38"/>
        <v>15.64</v>
      </c>
      <c r="H64" s="49">
        <f t="shared" si="38"/>
        <v>6.61</v>
      </c>
      <c r="I64" s="49">
        <f t="shared" si="38"/>
        <v>3.53</v>
      </c>
      <c r="J64" s="49">
        <f t="shared" si="38"/>
        <v>-6.01</v>
      </c>
      <c r="K64" s="49">
        <f t="shared" si="38"/>
        <v>10</v>
      </c>
      <c r="L64" s="49">
        <f t="shared" si="38"/>
        <v>0</v>
      </c>
      <c r="M64" s="49">
        <f t="shared" si="38"/>
        <v>10.9</v>
      </c>
      <c r="N64" s="49">
        <f t="shared" si="38"/>
        <v>0</v>
      </c>
      <c r="O64" s="50">
        <f t="shared" si="38"/>
        <v>6.85</v>
      </c>
      <c r="P64" s="48">
        <f t="shared" si="34"/>
        <v>2.4714285714285715</v>
      </c>
    </row>
    <row r="65" spans="1:16" x14ac:dyDescent="0.25">
      <c r="A65" s="19" t="s">
        <v>17</v>
      </c>
      <c r="B65" s="49">
        <f t="shared" ref="B65:O65" si="39">ROUND(100*(B29-B20)/B20,2)</f>
        <v>9.99</v>
      </c>
      <c r="C65" s="49">
        <f t="shared" si="39"/>
        <v>11.49</v>
      </c>
      <c r="D65" s="49">
        <f t="shared" si="39"/>
        <v>4.2300000000000004</v>
      </c>
      <c r="E65" s="49">
        <f t="shared" si="39"/>
        <v>8.26</v>
      </c>
      <c r="F65" s="49">
        <f t="shared" si="39"/>
        <v>12.8</v>
      </c>
      <c r="G65" s="49">
        <f t="shared" si="39"/>
        <v>7.66</v>
      </c>
      <c r="H65" s="49">
        <f t="shared" si="39"/>
        <v>25.72</v>
      </c>
      <c r="I65" s="49">
        <f t="shared" si="39"/>
        <v>11</v>
      </c>
      <c r="J65" s="49">
        <f t="shared" si="39"/>
        <v>13.96</v>
      </c>
      <c r="K65" s="49">
        <f t="shared" si="39"/>
        <v>11.73</v>
      </c>
      <c r="L65" s="49">
        <f t="shared" si="39"/>
        <v>10.02</v>
      </c>
      <c r="M65" s="49">
        <f t="shared" si="39"/>
        <v>10.1</v>
      </c>
      <c r="N65" s="49">
        <f t="shared" si="39"/>
        <v>10.51</v>
      </c>
      <c r="O65" s="50">
        <f t="shared" si="39"/>
        <v>14.4</v>
      </c>
      <c r="P65" s="48">
        <f t="shared" si="34"/>
        <v>11.562142857142856</v>
      </c>
    </row>
    <row r="66" spans="1:16" x14ac:dyDescent="0.25">
      <c r="A66" s="23" t="s">
        <v>18</v>
      </c>
      <c r="B66" s="49">
        <f t="shared" ref="B66:O66" si="40">ROUND(100*(B30-B21)/B21,2)</f>
        <v>5.98</v>
      </c>
      <c r="C66" s="49">
        <f t="shared" si="40"/>
        <v>-11.5</v>
      </c>
      <c r="D66" s="49">
        <f t="shared" si="40"/>
        <v>26.09</v>
      </c>
      <c r="E66" s="49">
        <f t="shared" si="40"/>
        <v>33.33</v>
      </c>
      <c r="F66" s="49">
        <f t="shared" si="40"/>
        <v>37.93</v>
      </c>
      <c r="G66" s="49">
        <f t="shared" si="40"/>
        <v>-10.33</v>
      </c>
      <c r="H66" s="49">
        <f t="shared" si="40"/>
        <v>0</v>
      </c>
      <c r="I66" s="49">
        <f t="shared" si="40"/>
        <v>1.01</v>
      </c>
      <c r="J66" s="49">
        <f t="shared" si="40"/>
        <v>-7</v>
      </c>
      <c r="K66" s="49">
        <f t="shared" si="40"/>
        <v>26.32</v>
      </c>
      <c r="L66" s="49">
        <f t="shared" si="40"/>
        <v>-5.98</v>
      </c>
      <c r="M66" s="49">
        <f t="shared" si="40"/>
        <v>13.7</v>
      </c>
      <c r="N66" s="49">
        <f t="shared" si="40"/>
        <v>0</v>
      </c>
      <c r="O66" s="50">
        <f t="shared" si="40"/>
        <v>10.01</v>
      </c>
      <c r="P66" s="48">
        <f t="shared" si="34"/>
        <v>8.5400000000000009</v>
      </c>
    </row>
    <row r="67" spans="1:16" ht="15.75" thickBot="1" x14ac:dyDescent="0.3">
      <c r="A67" s="30" t="s">
        <v>19</v>
      </c>
      <c r="B67" s="57">
        <f t="shared" ref="B67:O67" si="41">ROUND(100*(B31-B22)/B22,2)</f>
        <v>7.44</v>
      </c>
      <c r="C67" s="57">
        <f t="shared" si="41"/>
        <v>6.1</v>
      </c>
      <c r="D67" s="57">
        <f t="shared" si="41"/>
        <v>8.77</v>
      </c>
      <c r="E67" s="57">
        <f t="shared" si="41"/>
        <v>20.309999999999999</v>
      </c>
      <c r="F67" s="57">
        <f t="shared" si="41"/>
        <v>27.23</v>
      </c>
      <c r="G67" s="57">
        <f t="shared" si="41"/>
        <v>12.77</v>
      </c>
      <c r="H67" s="57">
        <f t="shared" si="41"/>
        <v>21.48</v>
      </c>
      <c r="I67" s="57">
        <f t="shared" si="41"/>
        <v>11</v>
      </c>
      <c r="J67" s="57">
        <f t="shared" si="41"/>
        <v>14.43</v>
      </c>
      <c r="K67" s="57">
        <f t="shared" si="41"/>
        <v>13.58</v>
      </c>
      <c r="L67" s="57">
        <f t="shared" si="41"/>
        <v>9.7200000000000006</v>
      </c>
      <c r="M67" s="57">
        <f t="shared" si="41"/>
        <v>11.87</v>
      </c>
      <c r="N67" s="57">
        <f t="shared" si="41"/>
        <v>11.73</v>
      </c>
      <c r="O67" s="58">
        <f t="shared" si="41"/>
        <v>7.86</v>
      </c>
      <c r="P67" s="54">
        <f t="shared" si="34"/>
        <v>13.16357142857143</v>
      </c>
    </row>
  </sheetData>
  <mergeCells count="9">
    <mergeCell ref="A59:P59"/>
    <mergeCell ref="A50:P50"/>
    <mergeCell ref="A5:P5"/>
    <mergeCell ref="A14:P14"/>
    <mergeCell ref="A32:P32"/>
    <mergeCell ref="A23:P23"/>
    <mergeCell ref="A41:P41"/>
    <mergeCell ref="B1:P1"/>
    <mergeCell ref="B2:P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12
&amp;A</oddHeader>
  </headerFooter>
  <ignoredErrors>
    <ignoredError sqref="B37:O39 B46:O4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tabSelected="1" zoomScaleNormal="100" workbookViewId="0">
      <pane xSplit="1" ySplit="4" topLeftCell="B20" activePane="bottomRight" state="frozen"/>
      <selection activeCell="S11" sqref="S11"/>
      <selection pane="topRight" activeCell="S11" sqref="S11"/>
      <selection pane="bottomLeft" activeCell="S11" sqref="S11"/>
      <selection pane="bottomRight" activeCell="B1" sqref="B1:P1"/>
    </sheetView>
  </sheetViews>
  <sheetFormatPr defaultRowHeight="15" x14ac:dyDescent="0.25"/>
  <cols>
    <col min="1" max="1" width="14.42578125" style="7" customWidth="1"/>
    <col min="2" max="15" width="7.7109375" style="1" customWidth="1"/>
    <col min="16" max="16" width="7.7109375" style="5" customWidth="1"/>
    <col min="17" max="16384" width="9.140625" style="1"/>
  </cols>
  <sheetData>
    <row r="1" spans="1:16" ht="18.75" x14ac:dyDescent="0.3">
      <c r="B1" s="75" t="str">
        <f>'Tabulka č. 1'!B1:O1</f>
        <v>Krajské normativy MP, MPP a MPN - domovy mládeže ZŠ, SŠ, konzervatoře v letech 2018 - 2020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85"/>
    </row>
    <row r="2" spans="1:16" ht="15.75" x14ac:dyDescent="0.25">
      <c r="A2" s="13"/>
      <c r="B2" s="76" t="s">
        <v>37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85"/>
    </row>
    <row r="3" spans="1:16" ht="16.5" thickBot="1" x14ac:dyDescent="0.3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4"/>
    </row>
    <row r="4" spans="1:16" s="6" customFormat="1" ht="81" customHeight="1" thickBot="1" x14ac:dyDescent="0.3">
      <c r="A4" s="38"/>
      <c r="B4" s="39" t="s">
        <v>0</v>
      </c>
      <c r="C4" s="39" t="s">
        <v>1</v>
      </c>
      <c r="D4" s="39" t="s">
        <v>2</v>
      </c>
      <c r="E4" s="39" t="s">
        <v>3</v>
      </c>
      <c r="F4" s="39" t="s">
        <v>4</v>
      </c>
      <c r="G4" s="39" t="s">
        <v>5</v>
      </c>
      <c r="H4" s="39" t="s">
        <v>6</v>
      </c>
      <c r="I4" s="39" t="s">
        <v>7</v>
      </c>
      <c r="J4" s="39" t="s">
        <v>8</v>
      </c>
      <c r="K4" s="39" t="s">
        <v>9</v>
      </c>
      <c r="L4" s="39" t="s">
        <v>10</v>
      </c>
      <c r="M4" s="39" t="s">
        <v>11</v>
      </c>
      <c r="N4" s="39" t="s">
        <v>12</v>
      </c>
      <c r="O4" s="39" t="s">
        <v>13</v>
      </c>
      <c r="P4" s="40" t="s">
        <v>20</v>
      </c>
    </row>
    <row r="5" spans="1:16" ht="19.5" thickBot="1" x14ac:dyDescent="0.3">
      <c r="A5" s="77" t="str">
        <f>'Tabulka č. 1'!A5:P5</f>
        <v>2018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4"/>
    </row>
    <row r="6" spans="1:16" x14ac:dyDescent="0.25">
      <c r="A6" s="15" t="s">
        <v>33</v>
      </c>
      <c r="B6" s="16">
        <f>(12*B11/B10)+(12*B13/B12)</f>
        <v>24550.035249839304</v>
      </c>
      <c r="C6" s="16">
        <f t="shared" ref="C6:O6" si="0">(12*C11/C10)+(12*C13/C12)</f>
        <v>26357.870487428008</v>
      </c>
      <c r="D6" s="16">
        <f t="shared" si="0"/>
        <v>20465.772594393726</v>
      </c>
      <c r="E6" s="16">
        <f t="shared" si="0"/>
        <v>23911.50588235294</v>
      </c>
      <c r="F6" s="16">
        <f t="shared" si="0"/>
        <v>30870.93596059113</v>
      </c>
      <c r="G6" s="16">
        <f t="shared" si="0"/>
        <v>24142.331354966824</v>
      </c>
      <c r="H6" s="16">
        <f t="shared" si="0"/>
        <v>22886.802661448331</v>
      </c>
      <c r="I6" s="16">
        <f t="shared" si="0"/>
        <v>22806.899976959117</v>
      </c>
      <c r="J6" s="16">
        <f t="shared" si="0"/>
        <v>19512.371726090503</v>
      </c>
      <c r="K6" s="16">
        <f t="shared" si="0"/>
        <v>21151.161195267112</v>
      </c>
      <c r="L6" s="16">
        <f t="shared" si="0"/>
        <v>23577.611887155392</v>
      </c>
      <c r="M6" s="16">
        <f t="shared" si="0"/>
        <v>23234.05103732114</v>
      </c>
      <c r="N6" s="16">
        <f t="shared" si="0"/>
        <v>20161.548318477358</v>
      </c>
      <c r="O6" s="17">
        <f t="shared" si="0"/>
        <v>26484.320175138862</v>
      </c>
      <c r="P6" s="18">
        <f t="shared" ref="P6:P13" si="1">SUMIF(B6:O6,"&gt;0")/COUNTIF(B6:O6,"&gt;0")</f>
        <v>23579.515607673555</v>
      </c>
    </row>
    <row r="7" spans="1:16" x14ac:dyDescent="0.25">
      <c r="A7" s="19" t="s">
        <v>34</v>
      </c>
      <c r="B7" s="35">
        <f>12*B11/B10</f>
        <v>15022.035249839306</v>
      </c>
      <c r="C7" s="35">
        <f t="shared" ref="C7:O7" si="2">12*C11/C10</f>
        <v>20173.968253968254</v>
      </c>
      <c r="D7" s="35">
        <f t="shared" si="2"/>
        <v>15373.45504207673</v>
      </c>
      <c r="E7" s="35">
        <f t="shared" si="2"/>
        <v>16264.705882352941</v>
      </c>
      <c r="F7" s="35">
        <f t="shared" si="2"/>
        <v>16057.142857142857</v>
      </c>
      <c r="G7" s="35">
        <f t="shared" si="2"/>
        <v>18237.088388214906</v>
      </c>
      <c r="H7" s="35">
        <f t="shared" si="2"/>
        <v>16963.741395419427</v>
      </c>
      <c r="I7" s="35">
        <f t="shared" si="2"/>
        <v>15572.320217096338</v>
      </c>
      <c r="J7" s="35">
        <f t="shared" si="2"/>
        <v>13790.691053821596</v>
      </c>
      <c r="K7" s="35">
        <f t="shared" si="2"/>
        <v>15190.860443387412</v>
      </c>
      <c r="L7" s="35">
        <f t="shared" si="2"/>
        <v>16529.794050343247</v>
      </c>
      <c r="M7" s="35">
        <f t="shared" si="2"/>
        <v>17569.014084507042</v>
      </c>
      <c r="N7" s="35">
        <f t="shared" si="2"/>
        <v>14547.906699980249</v>
      </c>
      <c r="O7" s="36">
        <f t="shared" si="2"/>
        <v>18503.672612801682</v>
      </c>
      <c r="P7" s="37">
        <f t="shared" si="1"/>
        <v>16414.028302210856</v>
      </c>
    </row>
    <row r="8" spans="1:16" x14ac:dyDescent="0.25">
      <c r="A8" s="19" t="s">
        <v>35</v>
      </c>
      <c r="B8" s="20">
        <f>12*B13/B12</f>
        <v>9528</v>
      </c>
      <c r="C8" s="20">
        <f t="shared" ref="C8:O8" si="3">12*C13/C12</f>
        <v>6183.9022334597557</v>
      </c>
      <c r="D8" s="20">
        <f t="shared" si="3"/>
        <v>5092.3175523169948</v>
      </c>
      <c r="E8" s="20">
        <f t="shared" si="3"/>
        <v>7646.8</v>
      </c>
      <c r="F8" s="20">
        <f t="shared" si="3"/>
        <v>14813.793103448275</v>
      </c>
      <c r="G8" s="20">
        <f t="shared" si="3"/>
        <v>5905.2429667519182</v>
      </c>
      <c r="H8" s="20">
        <f t="shared" si="3"/>
        <v>5923.0612660289025</v>
      </c>
      <c r="I8" s="20">
        <f t="shared" si="3"/>
        <v>7234.5797598627787</v>
      </c>
      <c r="J8" s="20">
        <f t="shared" si="3"/>
        <v>5721.6806722689071</v>
      </c>
      <c r="K8" s="20">
        <f t="shared" si="3"/>
        <v>5960.3007518796994</v>
      </c>
      <c r="L8" s="20">
        <f t="shared" si="3"/>
        <v>7047.8178368121444</v>
      </c>
      <c r="M8" s="20">
        <f t="shared" si="3"/>
        <v>5665.0369528140991</v>
      </c>
      <c r="N8" s="20">
        <f t="shared" si="3"/>
        <v>5613.6416184971094</v>
      </c>
      <c r="O8" s="21">
        <f t="shared" si="3"/>
        <v>7980.6475623371789</v>
      </c>
      <c r="P8" s="37">
        <f t="shared" si="1"/>
        <v>7165.487305462696</v>
      </c>
    </row>
    <row r="9" spans="1:16" x14ac:dyDescent="0.25">
      <c r="A9" s="19" t="s">
        <v>36</v>
      </c>
      <c r="B9" s="20">
        <v>340</v>
      </c>
      <c r="C9" s="20">
        <v>377</v>
      </c>
      <c r="D9" s="20">
        <v>440</v>
      </c>
      <c r="E9" s="20">
        <v>219</v>
      </c>
      <c r="F9" s="20">
        <v>450</v>
      </c>
      <c r="G9" s="20">
        <v>217</v>
      </c>
      <c r="H9" s="20">
        <v>300</v>
      </c>
      <c r="I9" s="20">
        <v>291.5</v>
      </c>
      <c r="J9" s="20">
        <v>240</v>
      </c>
      <c r="K9" s="20">
        <v>259</v>
      </c>
      <c r="L9" s="20">
        <v>372</v>
      </c>
      <c r="M9" s="20">
        <v>412</v>
      </c>
      <c r="N9" s="20">
        <v>187</v>
      </c>
      <c r="O9" s="21">
        <v>290</v>
      </c>
      <c r="P9" s="22">
        <f t="shared" si="1"/>
        <v>313.89285714285717</v>
      </c>
    </row>
    <row r="10" spans="1:16" x14ac:dyDescent="0.25">
      <c r="A10" s="23" t="s">
        <v>16</v>
      </c>
      <c r="B10" s="24">
        <v>24.715692236441242</v>
      </c>
      <c r="C10" s="24">
        <v>18.899999999999999</v>
      </c>
      <c r="D10" s="24">
        <v>20.795845769540993</v>
      </c>
      <c r="E10" s="24">
        <v>22.44</v>
      </c>
      <c r="F10" s="24">
        <v>21</v>
      </c>
      <c r="G10" s="25">
        <v>17.309999999999999</v>
      </c>
      <c r="H10" s="24">
        <v>20.988294486506284</v>
      </c>
      <c r="I10" s="24">
        <v>22.11</v>
      </c>
      <c r="J10" s="24">
        <v>23.809974331127364</v>
      </c>
      <c r="K10" s="24">
        <v>23.545999999999999</v>
      </c>
      <c r="L10" s="24">
        <v>21.85</v>
      </c>
      <c r="M10" s="24">
        <v>19.88</v>
      </c>
      <c r="N10" s="24">
        <v>22.746365289822023</v>
      </c>
      <c r="O10" s="26">
        <v>19.059999999999999</v>
      </c>
      <c r="P10" s="27">
        <f t="shared" si="1"/>
        <v>21.368012293816992</v>
      </c>
    </row>
    <row r="11" spans="1:16" x14ac:dyDescent="0.25">
      <c r="A11" s="19" t="s">
        <v>17</v>
      </c>
      <c r="B11" s="2">
        <v>30940</v>
      </c>
      <c r="C11" s="2">
        <v>31774</v>
      </c>
      <c r="D11" s="2">
        <v>26642</v>
      </c>
      <c r="E11" s="2">
        <v>30415</v>
      </c>
      <c r="F11" s="2">
        <v>28100</v>
      </c>
      <c r="G11" s="2">
        <v>26307</v>
      </c>
      <c r="H11" s="2">
        <v>29670</v>
      </c>
      <c r="I11" s="2">
        <v>28692</v>
      </c>
      <c r="J11" s="2">
        <v>27363</v>
      </c>
      <c r="K11" s="2">
        <v>29807</v>
      </c>
      <c r="L11" s="3">
        <v>30098</v>
      </c>
      <c r="M11" s="2">
        <v>29106</v>
      </c>
      <c r="N11" s="2">
        <v>27576</v>
      </c>
      <c r="O11" s="28">
        <v>29390</v>
      </c>
      <c r="P11" s="29">
        <f t="shared" si="1"/>
        <v>28991.428571428572</v>
      </c>
    </row>
    <row r="12" spans="1:16" x14ac:dyDescent="0.25">
      <c r="A12" s="23" t="s">
        <v>18</v>
      </c>
      <c r="B12" s="24">
        <v>25</v>
      </c>
      <c r="C12" s="24">
        <v>35.594999999999999</v>
      </c>
      <c r="D12" s="24">
        <v>35.887</v>
      </c>
      <c r="E12" s="24">
        <v>30</v>
      </c>
      <c r="F12" s="24">
        <v>14.5</v>
      </c>
      <c r="G12" s="25">
        <v>31.28</v>
      </c>
      <c r="H12" s="24">
        <v>35.373600000000003</v>
      </c>
      <c r="I12" s="24">
        <v>29.15</v>
      </c>
      <c r="J12" s="24">
        <v>35.700000000000003</v>
      </c>
      <c r="K12" s="24">
        <v>33.25</v>
      </c>
      <c r="L12" s="24">
        <v>31.62</v>
      </c>
      <c r="M12" s="24">
        <v>35.18</v>
      </c>
      <c r="N12" s="24">
        <v>34.6</v>
      </c>
      <c r="O12" s="26">
        <v>26.87</v>
      </c>
      <c r="P12" s="27">
        <f t="shared" si="1"/>
        <v>31.000400000000006</v>
      </c>
    </row>
    <row r="13" spans="1:16" ht="15.75" thickBot="1" x14ac:dyDescent="0.3">
      <c r="A13" s="30" t="s">
        <v>19</v>
      </c>
      <c r="B13" s="31">
        <v>19850</v>
      </c>
      <c r="C13" s="31">
        <v>18343</v>
      </c>
      <c r="D13" s="31">
        <v>15229</v>
      </c>
      <c r="E13" s="31">
        <v>19117</v>
      </c>
      <c r="F13" s="31">
        <v>17900</v>
      </c>
      <c r="G13" s="31">
        <v>15393</v>
      </c>
      <c r="H13" s="31">
        <v>17460</v>
      </c>
      <c r="I13" s="31">
        <v>17574</v>
      </c>
      <c r="J13" s="31">
        <v>17022</v>
      </c>
      <c r="K13" s="31">
        <v>16515</v>
      </c>
      <c r="L13" s="32">
        <v>18571</v>
      </c>
      <c r="M13" s="31">
        <v>16608</v>
      </c>
      <c r="N13" s="31">
        <v>16186</v>
      </c>
      <c r="O13" s="33">
        <v>17870</v>
      </c>
      <c r="P13" s="34">
        <f t="shared" si="1"/>
        <v>17402.714285714286</v>
      </c>
    </row>
    <row r="14" spans="1:16" s="7" customFormat="1" ht="19.5" thickBot="1" x14ac:dyDescent="0.3">
      <c r="A14" s="77" t="str">
        <f>'Tabulka č. 1'!A14:P14</f>
        <v>2019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4"/>
    </row>
    <row r="15" spans="1:16" s="7" customFormat="1" x14ac:dyDescent="0.25">
      <c r="A15" s="15" t="s">
        <v>33</v>
      </c>
      <c r="B15" s="16">
        <f>(12*B20/B19)+(12*B22/B21)</f>
        <v>28440.323721496279</v>
      </c>
      <c r="C15" s="16">
        <f t="shared" ref="C15:O15" si="4">(12*C20/C19)+(12*C22/C21)</f>
        <v>31014.188790560474</v>
      </c>
      <c r="D15" s="16">
        <f t="shared" si="4"/>
        <v>24343.802344238335</v>
      </c>
      <c r="E15" s="16">
        <f t="shared" si="4"/>
        <v>26857.197860962566</v>
      </c>
      <c r="F15" s="16">
        <f t="shared" si="4"/>
        <v>34549.753694581275</v>
      </c>
      <c r="G15" s="16">
        <f t="shared" si="4"/>
        <v>27468.269158315125</v>
      </c>
      <c r="H15" s="16">
        <f t="shared" si="4"/>
        <v>22886.802661448331</v>
      </c>
      <c r="I15" s="16">
        <f t="shared" si="4"/>
        <v>28284.553778174326</v>
      </c>
      <c r="J15" s="16">
        <f t="shared" si="4"/>
        <v>22443.96482682251</v>
      </c>
      <c r="K15" s="16">
        <f t="shared" si="4"/>
        <v>24191.054627991027</v>
      </c>
      <c r="L15" s="16">
        <f t="shared" si="4"/>
        <v>26197.487787615231</v>
      </c>
      <c r="M15" s="16">
        <f t="shared" si="4"/>
        <v>26464.34696867962</v>
      </c>
      <c r="N15" s="16">
        <f t="shared" si="4"/>
        <v>23122.741751930069</v>
      </c>
      <c r="O15" s="17">
        <f t="shared" si="4"/>
        <v>30323.188364481583</v>
      </c>
      <c r="P15" s="18">
        <f t="shared" ref="P15:P22" si="5">SUMIF(B15:O15,"&gt;0")/COUNTIF(B15:O15,"&gt;0")</f>
        <v>26899.119738378347</v>
      </c>
    </row>
    <row r="16" spans="1:16" s="7" customFormat="1" x14ac:dyDescent="0.25">
      <c r="A16" s="19" t="s">
        <v>34</v>
      </c>
      <c r="B16" s="35">
        <f>12*B20/B19</f>
        <v>18438.038007210565</v>
      </c>
      <c r="C16" s="35">
        <f t="shared" ref="C16:O16" si="6">12*C20/C19</f>
        <v>23936.666666666668</v>
      </c>
      <c r="D16" s="35">
        <f t="shared" si="6"/>
        <v>17742.080272178813</v>
      </c>
      <c r="E16" s="35">
        <f t="shared" si="6"/>
        <v>18449.197860962566</v>
      </c>
      <c r="F16" s="35">
        <f t="shared" si="6"/>
        <v>18742.857142857141</v>
      </c>
      <c r="G16" s="35">
        <f t="shared" si="6"/>
        <v>20972.616984402081</v>
      </c>
      <c r="H16" s="35">
        <f t="shared" si="6"/>
        <v>16963.741395419427</v>
      </c>
      <c r="I16" s="35">
        <f t="shared" si="6"/>
        <v>19907.088989441931</v>
      </c>
      <c r="J16" s="35">
        <f t="shared" si="6"/>
        <v>16205.309364637636</v>
      </c>
      <c r="K16" s="35">
        <f t="shared" si="6"/>
        <v>17545.40049265268</v>
      </c>
      <c r="L16" s="35">
        <f t="shared" si="6"/>
        <v>18666.178489702517</v>
      </c>
      <c r="M16" s="35">
        <f t="shared" si="6"/>
        <v>20204.426559356139</v>
      </c>
      <c r="N16" s="35">
        <f t="shared" si="6"/>
        <v>16723.551000484982</v>
      </c>
      <c r="O16" s="36">
        <f t="shared" si="6"/>
        <v>21462.749213011542</v>
      </c>
      <c r="P16" s="37">
        <f t="shared" si="5"/>
        <v>18997.135888498906</v>
      </c>
    </row>
    <row r="17" spans="1:16" s="7" customFormat="1" x14ac:dyDescent="0.25">
      <c r="A17" s="19" t="s">
        <v>35</v>
      </c>
      <c r="B17" s="20">
        <f>12*B22/B21</f>
        <v>10002.285714285714</v>
      </c>
      <c r="C17" s="20">
        <f t="shared" ref="C17:O17" si="7">12*C22/C21</f>
        <v>7077.5221238938057</v>
      </c>
      <c r="D17" s="20">
        <f t="shared" si="7"/>
        <v>6601.7220720595196</v>
      </c>
      <c r="E17" s="20">
        <f t="shared" si="7"/>
        <v>8408</v>
      </c>
      <c r="F17" s="20">
        <f t="shared" si="7"/>
        <v>15806.896551724138</v>
      </c>
      <c r="G17" s="20">
        <f t="shared" si="7"/>
        <v>6495.652173913043</v>
      </c>
      <c r="H17" s="20">
        <f t="shared" si="7"/>
        <v>5923.0612660289025</v>
      </c>
      <c r="I17" s="20">
        <f t="shared" si="7"/>
        <v>8377.4647887323936</v>
      </c>
      <c r="J17" s="20">
        <f t="shared" si="7"/>
        <v>6238.6554621848736</v>
      </c>
      <c r="K17" s="20">
        <f t="shared" si="7"/>
        <v>6645.6541353383454</v>
      </c>
      <c r="L17" s="20">
        <f t="shared" si="7"/>
        <v>7531.3092979127132</v>
      </c>
      <c r="M17" s="20">
        <f t="shared" si="7"/>
        <v>6259.9204093234794</v>
      </c>
      <c r="N17" s="20">
        <f t="shared" si="7"/>
        <v>6399.1907514450868</v>
      </c>
      <c r="O17" s="21">
        <f t="shared" si="7"/>
        <v>8860.4391514700401</v>
      </c>
      <c r="P17" s="37">
        <f t="shared" si="5"/>
        <v>7901.9838498794325</v>
      </c>
    </row>
    <row r="18" spans="1:16" s="7" customFormat="1" x14ac:dyDescent="0.25">
      <c r="A18" s="19" t="s">
        <v>36</v>
      </c>
      <c r="B18" s="20">
        <v>340</v>
      </c>
      <c r="C18" s="20">
        <v>394</v>
      </c>
      <c r="D18" s="20">
        <v>440</v>
      </c>
      <c r="E18" s="20">
        <v>232</v>
      </c>
      <c r="F18" s="20">
        <v>450</v>
      </c>
      <c r="G18" s="20">
        <v>225</v>
      </c>
      <c r="H18" s="20">
        <v>300</v>
      </c>
      <c r="I18" s="20">
        <v>298.89999999999998</v>
      </c>
      <c r="J18" s="20">
        <v>277</v>
      </c>
      <c r="K18" s="20">
        <v>279</v>
      </c>
      <c r="L18" s="20">
        <v>379</v>
      </c>
      <c r="M18" s="20">
        <v>412</v>
      </c>
      <c r="N18" s="20">
        <v>196</v>
      </c>
      <c r="O18" s="21">
        <v>290</v>
      </c>
      <c r="P18" s="22">
        <f t="shared" si="5"/>
        <v>322.34999999999997</v>
      </c>
    </row>
    <row r="19" spans="1:16" s="7" customFormat="1" x14ac:dyDescent="0.25">
      <c r="A19" s="23" t="s">
        <v>16</v>
      </c>
      <c r="B19" s="24">
        <v>23.325692236441242</v>
      </c>
      <c r="C19" s="24">
        <v>18</v>
      </c>
      <c r="D19" s="24">
        <v>23.438514177623652</v>
      </c>
      <c r="E19" s="24">
        <v>22.44</v>
      </c>
      <c r="F19" s="24">
        <v>21</v>
      </c>
      <c r="G19" s="25">
        <v>17.309999999999999</v>
      </c>
      <c r="H19" s="24">
        <v>20.988294486506284</v>
      </c>
      <c r="I19" s="24">
        <v>19.89</v>
      </c>
      <c r="J19" s="24">
        <v>23.809974331127364</v>
      </c>
      <c r="K19" s="24">
        <v>23.545999999999999</v>
      </c>
      <c r="L19" s="24">
        <v>21.85</v>
      </c>
      <c r="M19" s="24">
        <v>19.88</v>
      </c>
      <c r="N19" s="24">
        <v>22.746365289822023</v>
      </c>
      <c r="O19" s="26">
        <v>19.059999999999999</v>
      </c>
      <c r="P19" s="27">
        <f t="shared" si="5"/>
        <v>21.234631465822897</v>
      </c>
    </row>
    <row r="20" spans="1:16" s="7" customFormat="1" x14ac:dyDescent="0.25">
      <c r="A20" s="19" t="s">
        <v>17</v>
      </c>
      <c r="B20" s="2">
        <v>35840</v>
      </c>
      <c r="C20" s="2">
        <v>35905</v>
      </c>
      <c r="D20" s="2">
        <v>34654</v>
      </c>
      <c r="E20" s="2">
        <v>34500</v>
      </c>
      <c r="F20" s="2">
        <v>32800</v>
      </c>
      <c r="G20" s="2">
        <v>30253</v>
      </c>
      <c r="H20" s="2">
        <v>29670</v>
      </c>
      <c r="I20" s="2">
        <v>32996</v>
      </c>
      <c r="J20" s="2">
        <v>32154</v>
      </c>
      <c r="K20" s="2">
        <v>34427</v>
      </c>
      <c r="L20" s="3">
        <v>33988</v>
      </c>
      <c r="M20" s="2">
        <v>33472</v>
      </c>
      <c r="N20" s="2">
        <v>31700</v>
      </c>
      <c r="O20" s="28">
        <v>34090</v>
      </c>
      <c r="P20" s="29">
        <f t="shared" si="5"/>
        <v>33317.785714285717</v>
      </c>
    </row>
    <row r="21" spans="1:16" s="7" customFormat="1" x14ac:dyDescent="0.25">
      <c r="A21" s="23" t="s">
        <v>18</v>
      </c>
      <c r="B21" s="24">
        <v>26.25</v>
      </c>
      <c r="C21" s="24">
        <v>33.9</v>
      </c>
      <c r="D21" s="24">
        <v>35.887</v>
      </c>
      <c r="E21" s="24">
        <v>30</v>
      </c>
      <c r="F21" s="24">
        <v>14.5</v>
      </c>
      <c r="G21" s="25">
        <v>31.28</v>
      </c>
      <c r="H21" s="24">
        <v>35.373600000000003</v>
      </c>
      <c r="I21" s="24">
        <v>27.69</v>
      </c>
      <c r="J21" s="24">
        <v>35.700000000000003</v>
      </c>
      <c r="K21" s="24">
        <v>33.25</v>
      </c>
      <c r="L21" s="24">
        <v>31.62</v>
      </c>
      <c r="M21" s="24">
        <v>35.18</v>
      </c>
      <c r="N21" s="24">
        <v>34.6</v>
      </c>
      <c r="O21" s="26">
        <v>26.87</v>
      </c>
      <c r="P21" s="27">
        <f t="shared" si="5"/>
        <v>30.864328571428576</v>
      </c>
    </row>
    <row r="22" spans="1:16" s="7" customFormat="1" ht="15.75" thickBot="1" x14ac:dyDescent="0.3">
      <c r="A22" s="30" t="s">
        <v>19</v>
      </c>
      <c r="B22" s="31">
        <v>21880</v>
      </c>
      <c r="C22" s="31">
        <v>19994</v>
      </c>
      <c r="D22" s="31">
        <v>19743</v>
      </c>
      <c r="E22" s="31">
        <v>21020</v>
      </c>
      <c r="F22" s="31">
        <v>19100</v>
      </c>
      <c r="G22" s="31">
        <v>16932</v>
      </c>
      <c r="H22" s="31">
        <v>17460</v>
      </c>
      <c r="I22" s="31">
        <v>19331</v>
      </c>
      <c r="J22" s="31">
        <v>18560</v>
      </c>
      <c r="K22" s="31">
        <v>18414</v>
      </c>
      <c r="L22" s="32">
        <v>19845</v>
      </c>
      <c r="M22" s="31">
        <v>18352</v>
      </c>
      <c r="N22" s="31">
        <v>18451</v>
      </c>
      <c r="O22" s="33">
        <v>19840</v>
      </c>
      <c r="P22" s="34">
        <f t="shared" si="5"/>
        <v>19208.714285714286</v>
      </c>
    </row>
    <row r="23" spans="1:16" s="7" customFormat="1" ht="19.5" thickBot="1" x14ac:dyDescent="0.3">
      <c r="A23" s="77" t="str">
        <f>'Tabulka č. 1'!A23:P23</f>
        <v>2020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4"/>
    </row>
    <row r="24" spans="1:16" s="7" customFormat="1" x14ac:dyDescent="0.25">
      <c r="A24" s="15" t="s">
        <v>33</v>
      </c>
      <c r="B24" s="16">
        <f>(12*B29/B28)+(12*B31/B30)</f>
        <v>30419.827125625401</v>
      </c>
      <c r="C24" s="16">
        <f t="shared" ref="C24:O24" si="8">(12*C29/C28)+(12*C31/C30)</f>
        <v>35173.199999999997</v>
      </c>
      <c r="D24" s="16">
        <f t="shared" si="8"/>
        <v>25021.311660762985</v>
      </c>
      <c r="E24" s="16">
        <f t="shared" si="8"/>
        <v>27559.192513368984</v>
      </c>
      <c r="F24" s="16">
        <f t="shared" si="8"/>
        <v>44180</v>
      </c>
      <c r="G24" s="16">
        <f t="shared" si="8"/>
        <v>27967.948246997061</v>
      </c>
      <c r="H24" s="16">
        <f t="shared" si="8"/>
        <v>27064.869968075684</v>
      </c>
      <c r="I24" s="16">
        <f t="shared" si="8"/>
        <v>30376.81868062602</v>
      </c>
      <c r="J24" s="16">
        <f t="shared" si="8"/>
        <v>27179.129968938807</v>
      </c>
      <c r="K24" s="16">
        <f t="shared" si="8"/>
        <v>23797.28873126796</v>
      </c>
      <c r="L24" s="16">
        <f t="shared" si="8"/>
        <v>29325.59442303385</v>
      </c>
      <c r="M24" s="16">
        <f t="shared" si="8"/>
        <v>26224.454264972777</v>
      </c>
      <c r="N24" s="16">
        <f t="shared" si="8"/>
        <v>25630.553730229603</v>
      </c>
      <c r="O24" s="17">
        <f t="shared" si="8"/>
        <v>32323.779062615329</v>
      </c>
      <c r="P24" s="18">
        <f t="shared" ref="P24:P31" si="9">SUMIF(B24:O24,"&gt;0")/COUNTIF(B24:O24,"&gt;0")</f>
        <v>29445.997741179599</v>
      </c>
    </row>
    <row r="25" spans="1:16" s="7" customFormat="1" x14ac:dyDescent="0.25">
      <c r="A25" s="19" t="s">
        <v>34</v>
      </c>
      <c r="B25" s="35">
        <f>12*B29/B28</f>
        <v>20279.783991189743</v>
      </c>
      <c r="C25" s="35">
        <f t="shared" ref="C25:O25" si="10">12*C29/C28</f>
        <v>26688</v>
      </c>
      <c r="D25" s="35">
        <f t="shared" si="10"/>
        <v>19326.284036453591</v>
      </c>
      <c r="E25" s="35">
        <f t="shared" si="10"/>
        <v>19972.192513368984</v>
      </c>
      <c r="F25" s="35">
        <f t="shared" si="10"/>
        <v>29600</v>
      </c>
      <c r="G25" s="35">
        <f t="shared" si="10"/>
        <v>19799.392097264441</v>
      </c>
      <c r="H25" s="35">
        <f t="shared" si="10"/>
        <v>19869.673550408272</v>
      </c>
      <c r="I25" s="35">
        <f t="shared" si="10"/>
        <v>21171.098265895951</v>
      </c>
      <c r="J25" s="35">
        <f t="shared" si="10"/>
        <v>19502.744426770132</v>
      </c>
      <c r="K25" s="35">
        <f t="shared" si="10"/>
        <v>17821.860159839387</v>
      </c>
      <c r="L25" s="35">
        <f t="shared" si="10"/>
        <v>20537.299771167047</v>
      </c>
      <c r="M25" s="35">
        <f t="shared" si="10"/>
        <v>20065.154264972778</v>
      </c>
      <c r="N25" s="35">
        <f t="shared" si="10"/>
        <v>18480.842747570645</v>
      </c>
      <c r="O25" s="36">
        <f t="shared" si="10"/>
        <v>23636.363636363636</v>
      </c>
      <c r="P25" s="37">
        <f t="shared" si="9"/>
        <v>21196.477818661755</v>
      </c>
    </row>
    <row r="26" spans="1:16" s="7" customFormat="1" x14ac:dyDescent="0.25">
      <c r="A26" s="19" t="s">
        <v>35</v>
      </c>
      <c r="B26" s="20">
        <f>12*B31/B30</f>
        <v>10140.043134435658</v>
      </c>
      <c r="C26" s="20">
        <f t="shared" ref="C26:O26" si="11">12*C31/C30</f>
        <v>8485.2000000000007</v>
      </c>
      <c r="D26" s="20">
        <f t="shared" si="11"/>
        <v>5695.0276243093922</v>
      </c>
      <c r="E26" s="20">
        <f t="shared" si="11"/>
        <v>7587</v>
      </c>
      <c r="F26" s="20">
        <f t="shared" si="11"/>
        <v>14580</v>
      </c>
      <c r="G26" s="20">
        <f t="shared" si="11"/>
        <v>8168.5561497326198</v>
      </c>
      <c r="H26" s="20">
        <f t="shared" si="11"/>
        <v>7195.1964176674119</v>
      </c>
      <c r="I26" s="20">
        <f t="shared" si="11"/>
        <v>9205.720414730069</v>
      </c>
      <c r="J26" s="20">
        <f t="shared" si="11"/>
        <v>7676.385542168674</v>
      </c>
      <c r="K26" s="20">
        <f t="shared" si="11"/>
        <v>5975.4285714285716</v>
      </c>
      <c r="L26" s="20">
        <f t="shared" si="11"/>
        <v>8788.2946518668014</v>
      </c>
      <c r="M26" s="20">
        <f t="shared" si="11"/>
        <v>6159.3</v>
      </c>
      <c r="N26" s="20">
        <f t="shared" si="11"/>
        <v>7149.7109826589594</v>
      </c>
      <c r="O26" s="21">
        <f t="shared" si="11"/>
        <v>8687.4154262516913</v>
      </c>
      <c r="P26" s="37">
        <f t="shared" si="9"/>
        <v>8249.5199225178458</v>
      </c>
    </row>
    <row r="27" spans="1:16" s="7" customFormat="1" x14ac:dyDescent="0.25">
      <c r="A27" s="19" t="s">
        <v>36</v>
      </c>
      <c r="B27" s="20">
        <v>305</v>
      </c>
      <c r="C27" s="20">
        <v>394</v>
      </c>
      <c r="D27" s="20">
        <v>250</v>
      </c>
      <c r="E27" s="20">
        <v>232</v>
      </c>
      <c r="F27" s="20">
        <v>165</v>
      </c>
      <c r="G27" s="20">
        <v>227</v>
      </c>
      <c r="H27" s="20">
        <v>310</v>
      </c>
      <c r="I27" s="20">
        <v>250</v>
      </c>
      <c r="J27" s="20">
        <v>250</v>
      </c>
      <c r="K27" s="20">
        <v>222</v>
      </c>
      <c r="L27" s="20">
        <v>379</v>
      </c>
      <c r="M27" s="20">
        <v>289</v>
      </c>
      <c r="N27" s="20">
        <v>240</v>
      </c>
      <c r="O27" s="21">
        <v>290</v>
      </c>
      <c r="P27" s="22">
        <f t="shared" si="9"/>
        <v>271.64285714285717</v>
      </c>
    </row>
    <row r="28" spans="1:16" s="7" customFormat="1" x14ac:dyDescent="0.25">
      <c r="A28" s="23" t="s">
        <v>16</v>
      </c>
      <c r="B28" s="24">
        <v>23.325692236441242</v>
      </c>
      <c r="C28" s="24">
        <v>18</v>
      </c>
      <c r="D28" s="24">
        <v>22.427487828619178</v>
      </c>
      <c r="E28" s="24">
        <v>22.44</v>
      </c>
      <c r="F28" s="24">
        <v>15</v>
      </c>
      <c r="G28" s="25">
        <v>19.739999999999998</v>
      </c>
      <c r="H28" s="24">
        <v>22.526791840060348</v>
      </c>
      <c r="I28" s="24">
        <v>20.76</v>
      </c>
      <c r="J28" s="24">
        <v>22.546365289822024</v>
      </c>
      <c r="K28" s="24">
        <v>25.901</v>
      </c>
      <c r="L28" s="24">
        <v>21.85</v>
      </c>
      <c r="M28" s="24">
        <v>22.04</v>
      </c>
      <c r="N28" s="24">
        <v>22.746365289822023</v>
      </c>
      <c r="O28" s="26">
        <v>19.8</v>
      </c>
      <c r="P28" s="27">
        <f t="shared" si="9"/>
        <v>21.364550177483203</v>
      </c>
    </row>
    <row r="29" spans="1:16" s="7" customFormat="1" x14ac:dyDescent="0.25">
      <c r="A29" s="19" t="s">
        <v>17</v>
      </c>
      <c r="B29" s="2">
        <v>39420</v>
      </c>
      <c r="C29" s="2">
        <v>40032</v>
      </c>
      <c r="D29" s="2">
        <v>36120</v>
      </c>
      <c r="E29" s="2">
        <v>37348</v>
      </c>
      <c r="F29" s="2">
        <v>37000</v>
      </c>
      <c r="G29" s="2">
        <v>32570</v>
      </c>
      <c r="H29" s="2">
        <v>37300</v>
      </c>
      <c r="I29" s="2">
        <v>36626</v>
      </c>
      <c r="J29" s="2">
        <v>36643</v>
      </c>
      <c r="K29" s="2">
        <v>38467</v>
      </c>
      <c r="L29" s="3">
        <v>37395</v>
      </c>
      <c r="M29" s="2">
        <v>36853</v>
      </c>
      <c r="N29" s="2">
        <v>35031</v>
      </c>
      <c r="O29" s="28">
        <v>39000</v>
      </c>
      <c r="P29" s="29">
        <f t="shared" si="9"/>
        <v>37128.928571428572</v>
      </c>
    </row>
    <row r="30" spans="1:16" s="7" customFormat="1" x14ac:dyDescent="0.25">
      <c r="A30" s="23" t="s">
        <v>18</v>
      </c>
      <c r="B30" s="24">
        <v>27.82</v>
      </c>
      <c r="C30" s="24">
        <v>30</v>
      </c>
      <c r="D30" s="24">
        <v>45.25</v>
      </c>
      <c r="E30" s="24">
        <v>40</v>
      </c>
      <c r="F30" s="24">
        <v>20</v>
      </c>
      <c r="G30" s="25">
        <v>28.05</v>
      </c>
      <c r="H30" s="24">
        <v>35.373600000000003</v>
      </c>
      <c r="I30" s="24">
        <v>27.97</v>
      </c>
      <c r="J30" s="24">
        <v>33.200000000000003</v>
      </c>
      <c r="K30" s="24">
        <v>42</v>
      </c>
      <c r="L30" s="24">
        <v>29.73</v>
      </c>
      <c r="M30" s="24">
        <v>40</v>
      </c>
      <c r="N30" s="24">
        <v>34.6</v>
      </c>
      <c r="O30" s="26">
        <v>29.56</v>
      </c>
      <c r="P30" s="27">
        <f t="shared" si="9"/>
        <v>33.110971428571432</v>
      </c>
    </row>
    <row r="31" spans="1:16" s="7" customFormat="1" ht="15.75" thickBot="1" x14ac:dyDescent="0.3">
      <c r="A31" s="30" t="s">
        <v>19</v>
      </c>
      <c r="B31" s="31">
        <v>23508</v>
      </c>
      <c r="C31" s="31">
        <v>21213</v>
      </c>
      <c r="D31" s="31">
        <v>21475</v>
      </c>
      <c r="E31" s="31">
        <v>25290</v>
      </c>
      <c r="F31" s="31">
        <v>24300</v>
      </c>
      <c r="G31" s="31">
        <v>19094</v>
      </c>
      <c r="H31" s="31">
        <v>21210</v>
      </c>
      <c r="I31" s="31">
        <v>21457</v>
      </c>
      <c r="J31" s="31">
        <v>21238</v>
      </c>
      <c r="K31" s="31">
        <v>20914</v>
      </c>
      <c r="L31" s="32">
        <v>21773</v>
      </c>
      <c r="M31" s="31">
        <v>20531</v>
      </c>
      <c r="N31" s="31">
        <v>20615</v>
      </c>
      <c r="O31" s="33">
        <v>21400</v>
      </c>
      <c r="P31" s="34">
        <f t="shared" si="9"/>
        <v>21715.571428571428</v>
      </c>
    </row>
    <row r="32" spans="1:16" ht="19.5" thickBot="1" x14ac:dyDescent="0.3">
      <c r="A32" s="77" t="str">
        <f>'Tabulka č. 1'!A32:P32</f>
        <v>Meziroční změny 2019 oproti 2018 - absolutně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4"/>
    </row>
    <row r="33" spans="1:16" x14ac:dyDescent="0.25">
      <c r="A33" s="15" t="s">
        <v>33</v>
      </c>
      <c r="B33" s="42">
        <f>ROUND(B15-B6,0)</f>
        <v>3890</v>
      </c>
      <c r="C33" s="42">
        <f t="shared" ref="C33:O36" si="12">ROUND(C15-C6,0)</f>
        <v>4656</v>
      </c>
      <c r="D33" s="42">
        <f t="shared" si="12"/>
        <v>3878</v>
      </c>
      <c r="E33" s="42">
        <f t="shared" si="12"/>
        <v>2946</v>
      </c>
      <c r="F33" s="42">
        <f t="shared" si="12"/>
        <v>3679</v>
      </c>
      <c r="G33" s="42">
        <f t="shared" si="12"/>
        <v>3326</v>
      </c>
      <c r="H33" s="42">
        <f t="shared" si="12"/>
        <v>0</v>
      </c>
      <c r="I33" s="42">
        <f t="shared" si="12"/>
        <v>5478</v>
      </c>
      <c r="J33" s="42">
        <f t="shared" si="12"/>
        <v>2932</v>
      </c>
      <c r="K33" s="42">
        <f t="shared" si="12"/>
        <v>3040</v>
      </c>
      <c r="L33" s="42">
        <f t="shared" si="12"/>
        <v>2620</v>
      </c>
      <c r="M33" s="42">
        <f t="shared" si="12"/>
        <v>3230</v>
      </c>
      <c r="N33" s="42">
        <f t="shared" si="12"/>
        <v>2961</v>
      </c>
      <c r="O33" s="43">
        <f t="shared" si="12"/>
        <v>3839</v>
      </c>
      <c r="P33" s="59">
        <f>AVERAGE(B33:O33)</f>
        <v>3319.6428571428573</v>
      </c>
    </row>
    <row r="34" spans="1:16" x14ac:dyDescent="0.25">
      <c r="A34" s="19" t="s">
        <v>34</v>
      </c>
      <c r="B34" s="44">
        <f>ROUND(B16-B7,0)</f>
        <v>3416</v>
      </c>
      <c r="C34" s="44">
        <f t="shared" si="12"/>
        <v>3763</v>
      </c>
      <c r="D34" s="44">
        <f t="shared" si="12"/>
        <v>2369</v>
      </c>
      <c r="E34" s="44">
        <f t="shared" si="12"/>
        <v>2184</v>
      </c>
      <c r="F34" s="44">
        <f t="shared" si="12"/>
        <v>2686</v>
      </c>
      <c r="G34" s="44">
        <f t="shared" si="12"/>
        <v>2736</v>
      </c>
      <c r="H34" s="44">
        <f t="shared" si="12"/>
        <v>0</v>
      </c>
      <c r="I34" s="44">
        <f t="shared" si="12"/>
        <v>4335</v>
      </c>
      <c r="J34" s="44">
        <f t="shared" si="12"/>
        <v>2415</v>
      </c>
      <c r="K34" s="44">
        <f t="shared" si="12"/>
        <v>2355</v>
      </c>
      <c r="L34" s="44">
        <f t="shared" si="12"/>
        <v>2136</v>
      </c>
      <c r="M34" s="44">
        <f t="shared" si="12"/>
        <v>2635</v>
      </c>
      <c r="N34" s="44">
        <f t="shared" si="12"/>
        <v>2176</v>
      </c>
      <c r="O34" s="45">
        <f t="shared" si="12"/>
        <v>2959</v>
      </c>
      <c r="P34" s="60">
        <f t="shared" ref="P34:P40" si="13">AVERAGE(B34:O34)</f>
        <v>2583.2142857142858</v>
      </c>
    </row>
    <row r="35" spans="1:16" x14ac:dyDescent="0.25">
      <c r="A35" s="19" t="s">
        <v>35</v>
      </c>
      <c r="B35" s="44">
        <f>ROUND(B17-B8,0)</f>
        <v>474</v>
      </c>
      <c r="C35" s="44">
        <f t="shared" si="12"/>
        <v>894</v>
      </c>
      <c r="D35" s="44">
        <f t="shared" si="12"/>
        <v>1509</v>
      </c>
      <c r="E35" s="44">
        <f t="shared" si="12"/>
        <v>761</v>
      </c>
      <c r="F35" s="44">
        <f t="shared" si="12"/>
        <v>993</v>
      </c>
      <c r="G35" s="44">
        <f t="shared" si="12"/>
        <v>590</v>
      </c>
      <c r="H35" s="44">
        <f t="shared" si="12"/>
        <v>0</v>
      </c>
      <c r="I35" s="44">
        <f t="shared" si="12"/>
        <v>1143</v>
      </c>
      <c r="J35" s="44">
        <f t="shared" si="12"/>
        <v>517</v>
      </c>
      <c r="K35" s="44">
        <f t="shared" si="12"/>
        <v>685</v>
      </c>
      <c r="L35" s="44">
        <f t="shared" si="12"/>
        <v>483</v>
      </c>
      <c r="M35" s="44">
        <f t="shared" si="12"/>
        <v>595</v>
      </c>
      <c r="N35" s="44">
        <f t="shared" si="12"/>
        <v>786</v>
      </c>
      <c r="O35" s="45">
        <f t="shared" si="12"/>
        <v>880</v>
      </c>
      <c r="P35" s="60">
        <f t="shared" si="13"/>
        <v>736.42857142857144</v>
      </c>
    </row>
    <row r="36" spans="1:16" x14ac:dyDescent="0.25">
      <c r="A36" s="19" t="s">
        <v>36</v>
      </c>
      <c r="B36" s="46">
        <f>ROUND(B18-B9,0)</f>
        <v>0</v>
      </c>
      <c r="C36" s="46">
        <f t="shared" si="12"/>
        <v>17</v>
      </c>
      <c r="D36" s="46">
        <f t="shared" si="12"/>
        <v>0</v>
      </c>
      <c r="E36" s="46">
        <f t="shared" si="12"/>
        <v>13</v>
      </c>
      <c r="F36" s="46">
        <f t="shared" si="12"/>
        <v>0</v>
      </c>
      <c r="G36" s="46">
        <f t="shared" si="12"/>
        <v>8</v>
      </c>
      <c r="H36" s="46">
        <f t="shared" si="12"/>
        <v>0</v>
      </c>
      <c r="I36" s="46">
        <f t="shared" si="12"/>
        <v>7</v>
      </c>
      <c r="J36" s="46">
        <f t="shared" si="12"/>
        <v>37</v>
      </c>
      <c r="K36" s="46">
        <f t="shared" si="12"/>
        <v>20</v>
      </c>
      <c r="L36" s="46">
        <f t="shared" si="12"/>
        <v>7</v>
      </c>
      <c r="M36" s="46">
        <f t="shared" si="12"/>
        <v>0</v>
      </c>
      <c r="N36" s="46">
        <f t="shared" si="12"/>
        <v>9</v>
      </c>
      <c r="O36" s="47">
        <f t="shared" si="12"/>
        <v>0</v>
      </c>
      <c r="P36" s="61">
        <f t="shared" si="13"/>
        <v>8.4285714285714288</v>
      </c>
    </row>
    <row r="37" spans="1:16" x14ac:dyDescent="0.25">
      <c r="A37" s="23" t="s">
        <v>16</v>
      </c>
      <c r="B37" s="49">
        <f>ROUND(B19-B10,2)</f>
        <v>-1.39</v>
      </c>
      <c r="C37" s="49">
        <f t="shared" ref="C37:O37" si="14">ROUND(C19-C10,2)</f>
        <v>-0.9</v>
      </c>
      <c r="D37" s="49">
        <f t="shared" si="14"/>
        <v>2.64</v>
      </c>
      <c r="E37" s="49">
        <f t="shared" si="14"/>
        <v>0</v>
      </c>
      <c r="F37" s="49">
        <f t="shared" si="14"/>
        <v>0</v>
      </c>
      <c r="G37" s="49">
        <f t="shared" si="14"/>
        <v>0</v>
      </c>
      <c r="H37" s="49">
        <f t="shared" si="14"/>
        <v>0</v>
      </c>
      <c r="I37" s="49">
        <f t="shared" si="14"/>
        <v>-2.2200000000000002</v>
      </c>
      <c r="J37" s="49">
        <f t="shared" si="14"/>
        <v>0</v>
      </c>
      <c r="K37" s="49">
        <f t="shared" si="14"/>
        <v>0</v>
      </c>
      <c r="L37" s="49">
        <f t="shared" si="14"/>
        <v>0</v>
      </c>
      <c r="M37" s="49">
        <f t="shared" si="14"/>
        <v>0</v>
      </c>
      <c r="N37" s="49">
        <f t="shared" si="14"/>
        <v>0</v>
      </c>
      <c r="O37" s="50">
        <f t="shared" si="14"/>
        <v>0</v>
      </c>
      <c r="P37" s="48">
        <f t="shared" si="13"/>
        <v>-0.13357142857142859</v>
      </c>
    </row>
    <row r="38" spans="1:16" x14ac:dyDescent="0.25">
      <c r="A38" s="19" t="s">
        <v>17</v>
      </c>
      <c r="B38" s="46">
        <f t="shared" ref="B38:O38" si="15">ROUND(B20-B11,0)</f>
        <v>4900</v>
      </c>
      <c r="C38" s="46">
        <f t="shared" si="15"/>
        <v>4131</v>
      </c>
      <c r="D38" s="46">
        <f t="shared" si="15"/>
        <v>8012</v>
      </c>
      <c r="E38" s="46">
        <f t="shared" si="15"/>
        <v>4085</v>
      </c>
      <c r="F38" s="46">
        <f t="shared" si="15"/>
        <v>4700</v>
      </c>
      <c r="G38" s="46">
        <f t="shared" si="15"/>
        <v>3946</v>
      </c>
      <c r="H38" s="46">
        <f t="shared" si="15"/>
        <v>0</v>
      </c>
      <c r="I38" s="46">
        <f t="shared" si="15"/>
        <v>4304</v>
      </c>
      <c r="J38" s="46">
        <f t="shared" si="15"/>
        <v>4791</v>
      </c>
      <c r="K38" s="46">
        <f t="shared" si="15"/>
        <v>4620</v>
      </c>
      <c r="L38" s="46">
        <f t="shared" si="15"/>
        <v>3890</v>
      </c>
      <c r="M38" s="46">
        <f t="shared" si="15"/>
        <v>4366</v>
      </c>
      <c r="N38" s="46">
        <f t="shared" si="15"/>
        <v>4124</v>
      </c>
      <c r="O38" s="47">
        <f t="shared" si="15"/>
        <v>4700</v>
      </c>
      <c r="P38" s="62">
        <f t="shared" si="13"/>
        <v>4326.3571428571431</v>
      </c>
    </row>
    <row r="39" spans="1:16" x14ac:dyDescent="0.25">
      <c r="A39" s="23" t="s">
        <v>18</v>
      </c>
      <c r="B39" s="49">
        <f t="shared" ref="B39:O39" si="16">ROUND(B21-B12,2)</f>
        <v>1.25</v>
      </c>
      <c r="C39" s="49">
        <f t="shared" si="16"/>
        <v>-1.7</v>
      </c>
      <c r="D39" s="49">
        <f t="shared" si="16"/>
        <v>0</v>
      </c>
      <c r="E39" s="49">
        <f t="shared" si="16"/>
        <v>0</v>
      </c>
      <c r="F39" s="49">
        <f t="shared" si="16"/>
        <v>0</v>
      </c>
      <c r="G39" s="49">
        <f t="shared" si="16"/>
        <v>0</v>
      </c>
      <c r="H39" s="49">
        <f t="shared" si="16"/>
        <v>0</v>
      </c>
      <c r="I39" s="49">
        <f t="shared" si="16"/>
        <v>-1.46</v>
      </c>
      <c r="J39" s="49">
        <f t="shared" si="16"/>
        <v>0</v>
      </c>
      <c r="K39" s="49">
        <f t="shared" si="16"/>
        <v>0</v>
      </c>
      <c r="L39" s="49">
        <f t="shared" si="16"/>
        <v>0</v>
      </c>
      <c r="M39" s="49">
        <f t="shared" si="16"/>
        <v>0</v>
      </c>
      <c r="N39" s="49">
        <f t="shared" si="16"/>
        <v>0</v>
      </c>
      <c r="O39" s="50">
        <f t="shared" si="16"/>
        <v>0</v>
      </c>
      <c r="P39" s="48">
        <f t="shared" si="13"/>
        <v>-0.13642857142857143</v>
      </c>
    </row>
    <row r="40" spans="1:16" ht="15.75" thickBot="1" x14ac:dyDescent="0.3">
      <c r="A40" s="30" t="s">
        <v>19</v>
      </c>
      <c r="B40" s="72">
        <f t="shared" ref="B40:O40" si="17">ROUND(B22-B13,0)</f>
        <v>2030</v>
      </c>
      <c r="C40" s="72">
        <f t="shared" si="17"/>
        <v>1651</v>
      </c>
      <c r="D40" s="72">
        <f t="shared" si="17"/>
        <v>4514</v>
      </c>
      <c r="E40" s="72">
        <f t="shared" si="17"/>
        <v>1903</v>
      </c>
      <c r="F40" s="72">
        <f t="shared" si="17"/>
        <v>1200</v>
      </c>
      <c r="G40" s="72">
        <f t="shared" si="17"/>
        <v>1539</v>
      </c>
      <c r="H40" s="72">
        <f t="shared" si="17"/>
        <v>0</v>
      </c>
      <c r="I40" s="72">
        <f t="shared" si="17"/>
        <v>1757</v>
      </c>
      <c r="J40" s="72">
        <f t="shared" si="17"/>
        <v>1538</v>
      </c>
      <c r="K40" s="72">
        <f t="shared" si="17"/>
        <v>1899</v>
      </c>
      <c r="L40" s="72">
        <f t="shared" si="17"/>
        <v>1274</v>
      </c>
      <c r="M40" s="72">
        <f t="shared" si="17"/>
        <v>1744</v>
      </c>
      <c r="N40" s="72">
        <f t="shared" si="17"/>
        <v>2265</v>
      </c>
      <c r="O40" s="73">
        <f t="shared" si="17"/>
        <v>1970</v>
      </c>
      <c r="P40" s="63">
        <f t="shared" si="13"/>
        <v>1806</v>
      </c>
    </row>
    <row r="41" spans="1:16" ht="19.5" thickBot="1" x14ac:dyDescent="0.3">
      <c r="A41" s="77" t="str">
        <f>'Tabulka č. 1'!A41:P41</f>
        <v>Meziroční změny 2020 oproti 2019 - absolutně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4"/>
    </row>
    <row r="42" spans="1:16" x14ac:dyDescent="0.25">
      <c r="A42" s="15" t="s">
        <v>33</v>
      </c>
      <c r="B42" s="42">
        <f>ROUND(B24-B15,0)</f>
        <v>1980</v>
      </c>
      <c r="C42" s="42">
        <f t="shared" ref="C42:O45" si="18">ROUND(C24-C15,0)</f>
        <v>4159</v>
      </c>
      <c r="D42" s="42">
        <f t="shared" si="18"/>
        <v>678</v>
      </c>
      <c r="E42" s="42">
        <f t="shared" si="18"/>
        <v>702</v>
      </c>
      <c r="F42" s="42">
        <f t="shared" si="18"/>
        <v>9630</v>
      </c>
      <c r="G42" s="42">
        <f t="shared" si="18"/>
        <v>500</v>
      </c>
      <c r="H42" s="42">
        <f t="shared" si="18"/>
        <v>4178</v>
      </c>
      <c r="I42" s="42">
        <f t="shared" si="18"/>
        <v>2092</v>
      </c>
      <c r="J42" s="42">
        <f t="shared" si="18"/>
        <v>4735</v>
      </c>
      <c r="K42" s="42">
        <f t="shared" si="18"/>
        <v>-394</v>
      </c>
      <c r="L42" s="42">
        <f t="shared" si="18"/>
        <v>3128</v>
      </c>
      <c r="M42" s="42">
        <f t="shared" si="18"/>
        <v>-240</v>
      </c>
      <c r="N42" s="42">
        <f t="shared" si="18"/>
        <v>2508</v>
      </c>
      <c r="O42" s="43">
        <f t="shared" si="18"/>
        <v>2001</v>
      </c>
      <c r="P42" s="59">
        <f>AVERAGE(B42:O42)</f>
        <v>2546.9285714285716</v>
      </c>
    </row>
    <row r="43" spans="1:16" x14ac:dyDescent="0.25">
      <c r="A43" s="19" t="s">
        <v>34</v>
      </c>
      <c r="B43" s="44">
        <f>ROUND(B25-B16,0)</f>
        <v>1842</v>
      </c>
      <c r="C43" s="44">
        <f t="shared" si="18"/>
        <v>2751</v>
      </c>
      <c r="D43" s="44">
        <f t="shared" si="18"/>
        <v>1584</v>
      </c>
      <c r="E43" s="44">
        <f t="shared" si="18"/>
        <v>1523</v>
      </c>
      <c r="F43" s="44">
        <f t="shared" si="18"/>
        <v>10857</v>
      </c>
      <c r="G43" s="44">
        <f t="shared" si="18"/>
        <v>-1173</v>
      </c>
      <c r="H43" s="44">
        <f t="shared" si="18"/>
        <v>2906</v>
      </c>
      <c r="I43" s="44">
        <f t="shared" si="18"/>
        <v>1264</v>
      </c>
      <c r="J43" s="44">
        <f t="shared" si="18"/>
        <v>3297</v>
      </c>
      <c r="K43" s="44">
        <f t="shared" si="18"/>
        <v>276</v>
      </c>
      <c r="L43" s="44">
        <f t="shared" si="18"/>
        <v>1871</v>
      </c>
      <c r="M43" s="44">
        <f t="shared" si="18"/>
        <v>-139</v>
      </c>
      <c r="N43" s="44">
        <f t="shared" si="18"/>
        <v>1757</v>
      </c>
      <c r="O43" s="45">
        <f t="shared" si="18"/>
        <v>2174</v>
      </c>
      <c r="P43" s="60">
        <f t="shared" ref="P43:P49" si="19">AVERAGE(B43:O43)</f>
        <v>2199.2857142857142</v>
      </c>
    </row>
    <row r="44" spans="1:16" x14ac:dyDescent="0.25">
      <c r="A44" s="19" t="s">
        <v>35</v>
      </c>
      <c r="B44" s="44">
        <f>ROUND(B26-B17,0)</f>
        <v>138</v>
      </c>
      <c r="C44" s="44">
        <f t="shared" si="18"/>
        <v>1408</v>
      </c>
      <c r="D44" s="44">
        <f t="shared" si="18"/>
        <v>-907</v>
      </c>
      <c r="E44" s="44">
        <f t="shared" si="18"/>
        <v>-821</v>
      </c>
      <c r="F44" s="44">
        <f t="shared" si="18"/>
        <v>-1227</v>
      </c>
      <c r="G44" s="44">
        <f t="shared" si="18"/>
        <v>1673</v>
      </c>
      <c r="H44" s="44">
        <f t="shared" si="18"/>
        <v>1272</v>
      </c>
      <c r="I44" s="44">
        <f t="shared" si="18"/>
        <v>828</v>
      </c>
      <c r="J44" s="44">
        <f t="shared" si="18"/>
        <v>1438</v>
      </c>
      <c r="K44" s="44">
        <f t="shared" si="18"/>
        <v>-670</v>
      </c>
      <c r="L44" s="44">
        <f t="shared" si="18"/>
        <v>1257</v>
      </c>
      <c r="M44" s="44">
        <f t="shared" si="18"/>
        <v>-101</v>
      </c>
      <c r="N44" s="44">
        <f t="shared" si="18"/>
        <v>751</v>
      </c>
      <c r="O44" s="45">
        <f t="shared" si="18"/>
        <v>-173</v>
      </c>
      <c r="P44" s="60">
        <f t="shared" si="19"/>
        <v>347.57142857142856</v>
      </c>
    </row>
    <row r="45" spans="1:16" x14ac:dyDescent="0.25">
      <c r="A45" s="19" t="s">
        <v>36</v>
      </c>
      <c r="B45" s="46">
        <f>ROUND(B27-B18,0)</f>
        <v>-35</v>
      </c>
      <c r="C45" s="46">
        <f t="shared" si="18"/>
        <v>0</v>
      </c>
      <c r="D45" s="46">
        <f t="shared" si="18"/>
        <v>-190</v>
      </c>
      <c r="E45" s="46">
        <f t="shared" si="18"/>
        <v>0</v>
      </c>
      <c r="F45" s="46">
        <f t="shared" si="18"/>
        <v>-285</v>
      </c>
      <c r="G45" s="46">
        <f t="shared" si="18"/>
        <v>2</v>
      </c>
      <c r="H45" s="46">
        <f t="shared" si="18"/>
        <v>10</v>
      </c>
      <c r="I45" s="46">
        <f t="shared" si="18"/>
        <v>-49</v>
      </c>
      <c r="J45" s="46">
        <f t="shared" si="18"/>
        <v>-27</v>
      </c>
      <c r="K45" s="46">
        <f t="shared" si="18"/>
        <v>-57</v>
      </c>
      <c r="L45" s="46">
        <f t="shared" si="18"/>
        <v>0</v>
      </c>
      <c r="M45" s="46">
        <f t="shared" si="18"/>
        <v>-123</v>
      </c>
      <c r="N45" s="46">
        <f t="shared" si="18"/>
        <v>44</v>
      </c>
      <c r="O45" s="47">
        <f t="shared" si="18"/>
        <v>0</v>
      </c>
      <c r="P45" s="61">
        <f t="shared" si="19"/>
        <v>-50.714285714285715</v>
      </c>
    </row>
    <row r="46" spans="1:16" x14ac:dyDescent="0.25">
      <c r="A46" s="23" t="s">
        <v>16</v>
      </c>
      <c r="B46" s="49">
        <f>ROUND(B28-B19,2)</f>
        <v>0</v>
      </c>
      <c r="C46" s="49">
        <f t="shared" ref="C46:O46" si="20">ROUND(C28-C19,2)</f>
        <v>0</v>
      </c>
      <c r="D46" s="49">
        <f t="shared" si="20"/>
        <v>-1.01</v>
      </c>
      <c r="E46" s="49">
        <f t="shared" si="20"/>
        <v>0</v>
      </c>
      <c r="F46" s="49">
        <f t="shared" si="20"/>
        <v>-6</v>
      </c>
      <c r="G46" s="49">
        <f t="shared" si="20"/>
        <v>2.4300000000000002</v>
      </c>
      <c r="H46" s="49">
        <f t="shared" si="20"/>
        <v>1.54</v>
      </c>
      <c r="I46" s="49">
        <f t="shared" si="20"/>
        <v>0.87</v>
      </c>
      <c r="J46" s="49">
        <f t="shared" si="20"/>
        <v>-1.26</v>
      </c>
      <c r="K46" s="49">
        <f t="shared" si="20"/>
        <v>2.36</v>
      </c>
      <c r="L46" s="49">
        <f t="shared" si="20"/>
        <v>0</v>
      </c>
      <c r="M46" s="49">
        <f t="shared" si="20"/>
        <v>2.16</v>
      </c>
      <c r="N46" s="49">
        <f t="shared" si="20"/>
        <v>0</v>
      </c>
      <c r="O46" s="50">
        <f t="shared" si="20"/>
        <v>0.74</v>
      </c>
      <c r="P46" s="48">
        <f t="shared" si="19"/>
        <v>0.13071428571428573</v>
      </c>
    </row>
    <row r="47" spans="1:16" x14ac:dyDescent="0.25">
      <c r="A47" s="19" t="s">
        <v>17</v>
      </c>
      <c r="B47" s="46">
        <f t="shared" ref="B47:O47" si="21">ROUND(B29-B20,0)</f>
        <v>3580</v>
      </c>
      <c r="C47" s="46">
        <f t="shared" si="21"/>
        <v>4127</v>
      </c>
      <c r="D47" s="46">
        <f t="shared" si="21"/>
        <v>1466</v>
      </c>
      <c r="E47" s="46">
        <f t="shared" si="21"/>
        <v>2848</v>
      </c>
      <c r="F47" s="46">
        <f t="shared" si="21"/>
        <v>4200</v>
      </c>
      <c r="G47" s="46">
        <f t="shared" si="21"/>
        <v>2317</v>
      </c>
      <c r="H47" s="46">
        <f t="shared" si="21"/>
        <v>7630</v>
      </c>
      <c r="I47" s="46">
        <f t="shared" si="21"/>
        <v>3630</v>
      </c>
      <c r="J47" s="46">
        <f t="shared" si="21"/>
        <v>4489</v>
      </c>
      <c r="K47" s="46">
        <f t="shared" si="21"/>
        <v>4040</v>
      </c>
      <c r="L47" s="46">
        <f t="shared" si="21"/>
        <v>3407</v>
      </c>
      <c r="M47" s="46">
        <f t="shared" si="21"/>
        <v>3381</v>
      </c>
      <c r="N47" s="46">
        <f t="shared" si="21"/>
        <v>3331</v>
      </c>
      <c r="O47" s="47">
        <f t="shared" si="21"/>
        <v>4910</v>
      </c>
      <c r="P47" s="62">
        <f t="shared" si="19"/>
        <v>3811.1428571428573</v>
      </c>
    </row>
    <row r="48" spans="1:16" x14ac:dyDescent="0.25">
      <c r="A48" s="23" t="s">
        <v>18</v>
      </c>
      <c r="B48" s="49">
        <f t="shared" ref="B48:O48" si="22">ROUND(B30-B21,2)</f>
        <v>1.57</v>
      </c>
      <c r="C48" s="49">
        <f t="shared" si="22"/>
        <v>-3.9</v>
      </c>
      <c r="D48" s="49">
        <f t="shared" si="22"/>
        <v>9.36</v>
      </c>
      <c r="E48" s="49">
        <f t="shared" si="22"/>
        <v>10</v>
      </c>
      <c r="F48" s="49">
        <f t="shared" si="22"/>
        <v>5.5</v>
      </c>
      <c r="G48" s="49">
        <f t="shared" si="22"/>
        <v>-3.23</v>
      </c>
      <c r="H48" s="49">
        <f t="shared" si="22"/>
        <v>0</v>
      </c>
      <c r="I48" s="49">
        <f t="shared" si="22"/>
        <v>0.28000000000000003</v>
      </c>
      <c r="J48" s="49">
        <f t="shared" si="22"/>
        <v>-2.5</v>
      </c>
      <c r="K48" s="49">
        <f t="shared" si="22"/>
        <v>8.75</v>
      </c>
      <c r="L48" s="49">
        <f t="shared" si="22"/>
        <v>-1.89</v>
      </c>
      <c r="M48" s="49">
        <f t="shared" si="22"/>
        <v>4.82</v>
      </c>
      <c r="N48" s="49">
        <f t="shared" si="22"/>
        <v>0</v>
      </c>
      <c r="O48" s="50">
        <f t="shared" si="22"/>
        <v>2.69</v>
      </c>
      <c r="P48" s="48">
        <f t="shared" si="19"/>
        <v>2.2464285714285714</v>
      </c>
    </row>
    <row r="49" spans="1:16" ht="15.75" thickBot="1" x14ac:dyDescent="0.3">
      <c r="A49" s="30" t="s">
        <v>19</v>
      </c>
      <c r="B49" s="72">
        <f t="shared" ref="B49:O49" si="23">ROUND(B31-B22,0)</f>
        <v>1628</v>
      </c>
      <c r="C49" s="72">
        <f t="shared" si="23"/>
        <v>1219</v>
      </c>
      <c r="D49" s="72">
        <f t="shared" si="23"/>
        <v>1732</v>
      </c>
      <c r="E49" s="72">
        <f t="shared" si="23"/>
        <v>4270</v>
      </c>
      <c r="F49" s="72">
        <f t="shared" si="23"/>
        <v>5200</v>
      </c>
      <c r="G49" s="72">
        <f t="shared" si="23"/>
        <v>2162</v>
      </c>
      <c r="H49" s="72">
        <f t="shared" si="23"/>
        <v>3750</v>
      </c>
      <c r="I49" s="72">
        <f t="shared" si="23"/>
        <v>2126</v>
      </c>
      <c r="J49" s="72">
        <f t="shared" si="23"/>
        <v>2678</v>
      </c>
      <c r="K49" s="72">
        <f t="shared" si="23"/>
        <v>2500</v>
      </c>
      <c r="L49" s="72">
        <f t="shared" si="23"/>
        <v>1928</v>
      </c>
      <c r="M49" s="72">
        <f t="shared" si="23"/>
        <v>2179</v>
      </c>
      <c r="N49" s="72">
        <f t="shared" si="23"/>
        <v>2164</v>
      </c>
      <c r="O49" s="73">
        <f t="shared" si="23"/>
        <v>1560</v>
      </c>
      <c r="P49" s="63">
        <f t="shared" si="19"/>
        <v>2506.8571428571427</v>
      </c>
    </row>
    <row r="50" spans="1:16" ht="19.5" thickBot="1" x14ac:dyDescent="0.3">
      <c r="A50" s="77" t="str">
        <f>'Tabulka č. 1'!A50:P50</f>
        <v>Meziroční změny 2019 oproti 2018 - v %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4"/>
    </row>
    <row r="51" spans="1:16" x14ac:dyDescent="0.25">
      <c r="A51" s="15" t="s">
        <v>33</v>
      </c>
      <c r="B51" s="55">
        <f>ROUND(100*(B15-B6)/B6,2)</f>
        <v>15.85</v>
      </c>
      <c r="C51" s="55">
        <f t="shared" ref="C51:O51" si="24">ROUND(100*(C15-C6)/C6,2)</f>
        <v>17.670000000000002</v>
      </c>
      <c r="D51" s="55">
        <f t="shared" si="24"/>
        <v>18.95</v>
      </c>
      <c r="E51" s="55">
        <f t="shared" si="24"/>
        <v>12.32</v>
      </c>
      <c r="F51" s="55">
        <f t="shared" si="24"/>
        <v>11.92</v>
      </c>
      <c r="G51" s="55">
        <f t="shared" si="24"/>
        <v>13.78</v>
      </c>
      <c r="H51" s="55">
        <f t="shared" si="24"/>
        <v>0</v>
      </c>
      <c r="I51" s="55">
        <f t="shared" si="24"/>
        <v>24.02</v>
      </c>
      <c r="J51" s="55">
        <f t="shared" si="24"/>
        <v>15.02</v>
      </c>
      <c r="K51" s="55">
        <f t="shared" si="24"/>
        <v>14.37</v>
      </c>
      <c r="L51" s="55">
        <f t="shared" si="24"/>
        <v>11.11</v>
      </c>
      <c r="M51" s="55">
        <f t="shared" si="24"/>
        <v>13.9</v>
      </c>
      <c r="N51" s="55">
        <f t="shared" si="24"/>
        <v>14.69</v>
      </c>
      <c r="O51" s="56">
        <f t="shared" si="24"/>
        <v>14.49</v>
      </c>
      <c r="P51" s="51">
        <f t="shared" ref="P51:P58" si="25">AVERAGE(B51:O51)</f>
        <v>14.149285714285714</v>
      </c>
    </row>
    <row r="52" spans="1:16" x14ac:dyDescent="0.25">
      <c r="A52" s="19" t="s">
        <v>34</v>
      </c>
      <c r="B52" s="49">
        <f t="shared" ref="B52:O58" si="26">ROUND(100*(B16-B7)/B7,2)</f>
        <v>22.74</v>
      </c>
      <c r="C52" s="49">
        <f t="shared" si="26"/>
        <v>18.649999999999999</v>
      </c>
      <c r="D52" s="49">
        <f t="shared" si="26"/>
        <v>15.41</v>
      </c>
      <c r="E52" s="49">
        <f t="shared" si="26"/>
        <v>13.43</v>
      </c>
      <c r="F52" s="49">
        <f t="shared" si="26"/>
        <v>16.73</v>
      </c>
      <c r="G52" s="49">
        <f t="shared" si="26"/>
        <v>15</v>
      </c>
      <c r="H52" s="49">
        <f t="shared" si="26"/>
        <v>0</v>
      </c>
      <c r="I52" s="49">
        <f t="shared" si="26"/>
        <v>27.84</v>
      </c>
      <c r="J52" s="49">
        <f t="shared" si="26"/>
        <v>17.510000000000002</v>
      </c>
      <c r="K52" s="49">
        <f t="shared" si="26"/>
        <v>15.5</v>
      </c>
      <c r="L52" s="49">
        <f t="shared" si="26"/>
        <v>12.92</v>
      </c>
      <c r="M52" s="49">
        <f t="shared" si="26"/>
        <v>15</v>
      </c>
      <c r="N52" s="49">
        <f t="shared" si="26"/>
        <v>14.96</v>
      </c>
      <c r="O52" s="50">
        <f t="shared" si="26"/>
        <v>15.99</v>
      </c>
      <c r="P52" s="52">
        <f t="shared" si="25"/>
        <v>15.834285714285713</v>
      </c>
    </row>
    <row r="53" spans="1:16" x14ac:dyDescent="0.25">
      <c r="A53" s="19" t="s">
        <v>35</v>
      </c>
      <c r="B53" s="49">
        <f t="shared" si="26"/>
        <v>4.9800000000000004</v>
      </c>
      <c r="C53" s="49">
        <f t="shared" si="26"/>
        <v>14.45</v>
      </c>
      <c r="D53" s="49">
        <f t="shared" si="26"/>
        <v>29.64</v>
      </c>
      <c r="E53" s="49">
        <f t="shared" si="26"/>
        <v>9.9499999999999993</v>
      </c>
      <c r="F53" s="49">
        <f t="shared" si="26"/>
        <v>6.7</v>
      </c>
      <c r="G53" s="49">
        <f t="shared" si="26"/>
        <v>10</v>
      </c>
      <c r="H53" s="49">
        <f t="shared" si="26"/>
        <v>0</v>
      </c>
      <c r="I53" s="49">
        <f t="shared" si="26"/>
        <v>15.8</v>
      </c>
      <c r="J53" s="49">
        <f t="shared" si="26"/>
        <v>9.0399999999999991</v>
      </c>
      <c r="K53" s="49">
        <f t="shared" si="26"/>
        <v>11.5</v>
      </c>
      <c r="L53" s="49">
        <f t="shared" si="26"/>
        <v>6.86</v>
      </c>
      <c r="M53" s="49">
        <f t="shared" si="26"/>
        <v>10.5</v>
      </c>
      <c r="N53" s="49">
        <f t="shared" si="26"/>
        <v>13.99</v>
      </c>
      <c r="O53" s="50">
        <f t="shared" si="26"/>
        <v>11.02</v>
      </c>
      <c r="P53" s="52">
        <f t="shared" si="25"/>
        <v>11.030714285714287</v>
      </c>
    </row>
    <row r="54" spans="1:16" x14ac:dyDescent="0.25">
      <c r="A54" s="19" t="s">
        <v>36</v>
      </c>
      <c r="B54" s="49">
        <f t="shared" si="26"/>
        <v>0</v>
      </c>
      <c r="C54" s="49">
        <f t="shared" si="26"/>
        <v>4.51</v>
      </c>
      <c r="D54" s="49">
        <f t="shared" si="26"/>
        <v>0</v>
      </c>
      <c r="E54" s="49">
        <f t="shared" si="26"/>
        <v>5.94</v>
      </c>
      <c r="F54" s="49">
        <f t="shared" si="26"/>
        <v>0</v>
      </c>
      <c r="G54" s="49">
        <f t="shared" si="26"/>
        <v>3.69</v>
      </c>
      <c r="H54" s="49">
        <f t="shared" si="26"/>
        <v>0</v>
      </c>
      <c r="I54" s="49">
        <f t="shared" si="26"/>
        <v>2.54</v>
      </c>
      <c r="J54" s="49">
        <f t="shared" si="26"/>
        <v>15.42</v>
      </c>
      <c r="K54" s="49">
        <f t="shared" si="26"/>
        <v>7.72</v>
      </c>
      <c r="L54" s="49">
        <f t="shared" si="26"/>
        <v>1.88</v>
      </c>
      <c r="M54" s="49">
        <f t="shared" si="26"/>
        <v>0</v>
      </c>
      <c r="N54" s="49">
        <f t="shared" si="26"/>
        <v>4.8099999999999996</v>
      </c>
      <c r="O54" s="50">
        <f t="shared" si="26"/>
        <v>0</v>
      </c>
      <c r="P54" s="53">
        <f t="shared" si="25"/>
        <v>3.3221428571428575</v>
      </c>
    </row>
    <row r="55" spans="1:16" x14ac:dyDescent="0.25">
      <c r="A55" s="23" t="s">
        <v>16</v>
      </c>
      <c r="B55" s="49">
        <f t="shared" si="26"/>
        <v>-5.62</v>
      </c>
      <c r="C55" s="49">
        <f t="shared" si="26"/>
        <v>-4.76</v>
      </c>
      <c r="D55" s="49">
        <f t="shared" si="26"/>
        <v>12.71</v>
      </c>
      <c r="E55" s="49">
        <f t="shared" si="26"/>
        <v>0</v>
      </c>
      <c r="F55" s="49">
        <f t="shared" si="26"/>
        <v>0</v>
      </c>
      <c r="G55" s="49">
        <f t="shared" si="26"/>
        <v>0</v>
      </c>
      <c r="H55" s="49">
        <f t="shared" si="26"/>
        <v>0</v>
      </c>
      <c r="I55" s="49">
        <f t="shared" si="26"/>
        <v>-10.039999999999999</v>
      </c>
      <c r="J55" s="49">
        <f t="shared" si="26"/>
        <v>0</v>
      </c>
      <c r="K55" s="49">
        <f t="shared" si="26"/>
        <v>0</v>
      </c>
      <c r="L55" s="49">
        <f t="shared" si="26"/>
        <v>0</v>
      </c>
      <c r="M55" s="49">
        <f t="shared" si="26"/>
        <v>0</v>
      </c>
      <c r="N55" s="49">
        <f t="shared" si="26"/>
        <v>0</v>
      </c>
      <c r="O55" s="50">
        <f t="shared" si="26"/>
        <v>0</v>
      </c>
      <c r="P55" s="48">
        <f t="shared" si="25"/>
        <v>-0.55071428571428549</v>
      </c>
    </row>
    <row r="56" spans="1:16" x14ac:dyDescent="0.25">
      <c r="A56" s="19" t="s">
        <v>17</v>
      </c>
      <c r="B56" s="49">
        <f t="shared" si="26"/>
        <v>15.84</v>
      </c>
      <c r="C56" s="49">
        <f t="shared" si="26"/>
        <v>13</v>
      </c>
      <c r="D56" s="49">
        <f t="shared" si="26"/>
        <v>30.07</v>
      </c>
      <c r="E56" s="49">
        <f t="shared" si="26"/>
        <v>13.43</v>
      </c>
      <c r="F56" s="49">
        <f t="shared" si="26"/>
        <v>16.73</v>
      </c>
      <c r="G56" s="49">
        <f t="shared" si="26"/>
        <v>15</v>
      </c>
      <c r="H56" s="49">
        <f t="shared" si="26"/>
        <v>0</v>
      </c>
      <c r="I56" s="49">
        <f t="shared" si="26"/>
        <v>15</v>
      </c>
      <c r="J56" s="49">
        <f t="shared" si="26"/>
        <v>17.510000000000002</v>
      </c>
      <c r="K56" s="49">
        <f t="shared" si="26"/>
        <v>15.5</v>
      </c>
      <c r="L56" s="49">
        <f t="shared" si="26"/>
        <v>12.92</v>
      </c>
      <c r="M56" s="49">
        <f t="shared" si="26"/>
        <v>15</v>
      </c>
      <c r="N56" s="49">
        <f t="shared" si="26"/>
        <v>14.96</v>
      </c>
      <c r="O56" s="50">
        <f t="shared" si="26"/>
        <v>15.99</v>
      </c>
      <c r="P56" s="48">
        <f t="shared" si="25"/>
        <v>15.067857142857145</v>
      </c>
    </row>
    <row r="57" spans="1:16" x14ac:dyDescent="0.25">
      <c r="A57" s="23" t="s">
        <v>18</v>
      </c>
      <c r="B57" s="49">
        <f t="shared" si="26"/>
        <v>5</v>
      </c>
      <c r="C57" s="49">
        <f t="shared" si="26"/>
        <v>-4.76</v>
      </c>
      <c r="D57" s="49">
        <f t="shared" si="26"/>
        <v>0</v>
      </c>
      <c r="E57" s="49">
        <f t="shared" si="26"/>
        <v>0</v>
      </c>
      <c r="F57" s="49">
        <f t="shared" si="26"/>
        <v>0</v>
      </c>
      <c r="G57" s="49">
        <f t="shared" si="26"/>
        <v>0</v>
      </c>
      <c r="H57" s="49">
        <f t="shared" si="26"/>
        <v>0</v>
      </c>
      <c r="I57" s="49">
        <f t="shared" si="26"/>
        <v>-5.01</v>
      </c>
      <c r="J57" s="49">
        <f t="shared" si="26"/>
        <v>0</v>
      </c>
      <c r="K57" s="49">
        <f t="shared" si="26"/>
        <v>0</v>
      </c>
      <c r="L57" s="49">
        <f t="shared" si="26"/>
        <v>0</v>
      </c>
      <c r="M57" s="49">
        <f t="shared" si="26"/>
        <v>0</v>
      </c>
      <c r="N57" s="49">
        <f t="shared" si="26"/>
        <v>0</v>
      </c>
      <c r="O57" s="50">
        <f t="shared" si="26"/>
        <v>0</v>
      </c>
      <c r="P57" s="48">
        <f t="shared" si="25"/>
        <v>-0.34071428571428569</v>
      </c>
    </row>
    <row r="58" spans="1:16" ht="15.75" thickBot="1" x14ac:dyDescent="0.3">
      <c r="A58" s="30" t="s">
        <v>19</v>
      </c>
      <c r="B58" s="57">
        <f t="shared" si="26"/>
        <v>10.23</v>
      </c>
      <c r="C58" s="57">
        <f t="shared" si="26"/>
        <v>9</v>
      </c>
      <c r="D58" s="57">
        <f t="shared" si="26"/>
        <v>29.64</v>
      </c>
      <c r="E58" s="57">
        <f t="shared" si="26"/>
        <v>9.9499999999999993</v>
      </c>
      <c r="F58" s="57">
        <f t="shared" si="26"/>
        <v>6.7</v>
      </c>
      <c r="G58" s="57">
        <f t="shared" si="26"/>
        <v>10</v>
      </c>
      <c r="H58" s="57">
        <f t="shared" si="26"/>
        <v>0</v>
      </c>
      <c r="I58" s="57">
        <f t="shared" si="26"/>
        <v>10</v>
      </c>
      <c r="J58" s="57">
        <f t="shared" si="26"/>
        <v>9.0399999999999991</v>
      </c>
      <c r="K58" s="57">
        <f t="shared" si="26"/>
        <v>11.5</v>
      </c>
      <c r="L58" s="57">
        <f t="shared" si="26"/>
        <v>6.86</v>
      </c>
      <c r="M58" s="57">
        <f t="shared" si="26"/>
        <v>10.5</v>
      </c>
      <c r="N58" s="57">
        <f t="shared" si="26"/>
        <v>13.99</v>
      </c>
      <c r="O58" s="58">
        <f t="shared" si="26"/>
        <v>11.02</v>
      </c>
      <c r="P58" s="54">
        <f t="shared" si="25"/>
        <v>10.602142857142857</v>
      </c>
    </row>
    <row r="59" spans="1:16" ht="19.5" thickBot="1" x14ac:dyDescent="0.3">
      <c r="A59" s="77" t="str">
        <f>'Tabulka č. 1'!A59:P59</f>
        <v>Meziroční změny 2020 oproti 2019 - v %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4"/>
    </row>
    <row r="60" spans="1:16" x14ac:dyDescent="0.25">
      <c r="A60" s="15" t="s">
        <v>33</v>
      </c>
      <c r="B60" s="55">
        <f>ROUND(100*(B24-B15)/B15,2)</f>
        <v>6.96</v>
      </c>
      <c r="C60" s="55">
        <f t="shared" ref="C60:O60" si="27">ROUND(100*(C24-C15)/C15,2)</f>
        <v>13.41</v>
      </c>
      <c r="D60" s="55">
        <f t="shared" si="27"/>
        <v>2.78</v>
      </c>
      <c r="E60" s="55">
        <f t="shared" si="27"/>
        <v>2.61</v>
      </c>
      <c r="F60" s="55">
        <f t="shared" si="27"/>
        <v>27.87</v>
      </c>
      <c r="G60" s="55">
        <f t="shared" si="27"/>
        <v>1.82</v>
      </c>
      <c r="H60" s="55">
        <f t="shared" si="27"/>
        <v>18.260000000000002</v>
      </c>
      <c r="I60" s="55">
        <f t="shared" si="27"/>
        <v>7.4</v>
      </c>
      <c r="J60" s="55">
        <f t="shared" si="27"/>
        <v>21.1</v>
      </c>
      <c r="K60" s="55">
        <f t="shared" si="27"/>
        <v>-1.63</v>
      </c>
      <c r="L60" s="55">
        <f t="shared" si="27"/>
        <v>11.94</v>
      </c>
      <c r="M60" s="55">
        <f t="shared" si="27"/>
        <v>-0.91</v>
      </c>
      <c r="N60" s="55">
        <f t="shared" si="27"/>
        <v>10.85</v>
      </c>
      <c r="O60" s="56">
        <f t="shared" si="27"/>
        <v>6.6</v>
      </c>
      <c r="P60" s="51">
        <f t="shared" ref="P60:P67" si="28">AVERAGE(B60:O60)</f>
        <v>9.218571428571428</v>
      </c>
    </row>
    <row r="61" spans="1:16" x14ac:dyDescent="0.25">
      <c r="A61" s="19" t="s">
        <v>34</v>
      </c>
      <c r="B61" s="49">
        <f t="shared" ref="B61:O67" si="29">ROUND(100*(B25-B16)/B16,2)</f>
        <v>9.99</v>
      </c>
      <c r="C61" s="49">
        <f t="shared" si="29"/>
        <v>11.49</v>
      </c>
      <c r="D61" s="49">
        <f t="shared" si="29"/>
        <v>8.93</v>
      </c>
      <c r="E61" s="49">
        <f t="shared" si="29"/>
        <v>8.26</v>
      </c>
      <c r="F61" s="49">
        <f t="shared" si="29"/>
        <v>57.93</v>
      </c>
      <c r="G61" s="49">
        <f t="shared" si="29"/>
        <v>-5.59</v>
      </c>
      <c r="H61" s="49">
        <f t="shared" si="29"/>
        <v>17.13</v>
      </c>
      <c r="I61" s="49">
        <f t="shared" si="29"/>
        <v>6.35</v>
      </c>
      <c r="J61" s="49">
        <f t="shared" si="29"/>
        <v>20.350000000000001</v>
      </c>
      <c r="K61" s="49">
        <f t="shared" si="29"/>
        <v>1.58</v>
      </c>
      <c r="L61" s="49">
        <f t="shared" si="29"/>
        <v>10.02</v>
      </c>
      <c r="M61" s="49">
        <f t="shared" si="29"/>
        <v>-0.69</v>
      </c>
      <c r="N61" s="49">
        <f t="shared" si="29"/>
        <v>10.51</v>
      </c>
      <c r="O61" s="50">
        <f t="shared" si="29"/>
        <v>10.130000000000001</v>
      </c>
      <c r="P61" s="52">
        <f t="shared" si="28"/>
        <v>11.885</v>
      </c>
    </row>
    <row r="62" spans="1:16" x14ac:dyDescent="0.25">
      <c r="A62" s="19" t="s">
        <v>35</v>
      </c>
      <c r="B62" s="49">
        <f t="shared" si="29"/>
        <v>1.38</v>
      </c>
      <c r="C62" s="49">
        <f t="shared" si="29"/>
        <v>19.89</v>
      </c>
      <c r="D62" s="49">
        <f t="shared" si="29"/>
        <v>-13.73</v>
      </c>
      <c r="E62" s="49">
        <f t="shared" si="29"/>
        <v>-9.76</v>
      </c>
      <c r="F62" s="49">
        <f t="shared" si="29"/>
        <v>-7.76</v>
      </c>
      <c r="G62" s="49">
        <f t="shared" si="29"/>
        <v>25.75</v>
      </c>
      <c r="H62" s="49">
        <f t="shared" si="29"/>
        <v>21.48</v>
      </c>
      <c r="I62" s="49">
        <f t="shared" si="29"/>
        <v>9.89</v>
      </c>
      <c r="J62" s="49">
        <f t="shared" si="29"/>
        <v>23.05</v>
      </c>
      <c r="K62" s="49">
        <f t="shared" si="29"/>
        <v>-10.09</v>
      </c>
      <c r="L62" s="49">
        <f t="shared" si="29"/>
        <v>16.690000000000001</v>
      </c>
      <c r="M62" s="49">
        <f t="shared" si="29"/>
        <v>-1.61</v>
      </c>
      <c r="N62" s="49">
        <f t="shared" si="29"/>
        <v>11.73</v>
      </c>
      <c r="O62" s="50">
        <f t="shared" si="29"/>
        <v>-1.95</v>
      </c>
      <c r="P62" s="52">
        <f t="shared" si="28"/>
        <v>6.0685714285714285</v>
      </c>
    </row>
    <row r="63" spans="1:16" x14ac:dyDescent="0.25">
      <c r="A63" s="19" t="s">
        <v>36</v>
      </c>
      <c r="B63" s="49">
        <f t="shared" si="29"/>
        <v>-10.29</v>
      </c>
      <c r="C63" s="49">
        <f t="shared" si="29"/>
        <v>0</v>
      </c>
      <c r="D63" s="49">
        <f t="shared" si="29"/>
        <v>-43.18</v>
      </c>
      <c r="E63" s="49">
        <f t="shared" si="29"/>
        <v>0</v>
      </c>
      <c r="F63" s="49">
        <f t="shared" si="29"/>
        <v>-63.33</v>
      </c>
      <c r="G63" s="49">
        <f t="shared" si="29"/>
        <v>0.89</v>
      </c>
      <c r="H63" s="49">
        <f t="shared" si="29"/>
        <v>3.33</v>
      </c>
      <c r="I63" s="49">
        <f t="shared" si="29"/>
        <v>-16.36</v>
      </c>
      <c r="J63" s="49">
        <f t="shared" si="29"/>
        <v>-9.75</v>
      </c>
      <c r="K63" s="49">
        <f t="shared" si="29"/>
        <v>-20.43</v>
      </c>
      <c r="L63" s="49">
        <f t="shared" si="29"/>
        <v>0</v>
      </c>
      <c r="M63" s="49">
        <f t="shared" si="29"/>
        <v>-29.85</v>
      </c>
      <c r="N63" s="49">
        <f t="shared" si="29"/>
        <v>22.45</v>
      </c>
      <c r="O63" s="50">
        <f t="shared" si="29"/>
        <v>0</v>
      </c>
      <c r="P63" s="53">
        <f t="shared" si="28"/>
        <v>-11.894285714285715</v>
      </c>
    </row>
    <row r="64" spans="1:16" x14ac:dyDescent="0.25">
      <c r="A64" s="23" t="s">
        <v>16</v>
      </c>
      <c r="B64" s="49">
        <f t="shared" si="29"/>
        <v>0</v>
      </c>
      <c r="C64" s="49">
        <f t="shared" si="29"/>
        <v>0</v>
      </c>
      <c r="D64" s="49">
        <f t="shared" si="29"/>
        <v>-4.3099999999999996</v>
      </c>
      <c r="E64" s="49">
        <f t="shared" si="29"/>
        <v>0</v>
      </c>
      <c r="F64" s="49">
        <f t="shared" si="29"/>
        <v>-28.57</v>
      </c>
      <c r="G64" s="49">
        <f t="shared" si="29"/>
        <v>14.04</v>
      </c>
      <c r="H64" s="49">
        <f t="shared" si="29"/>
        <v>7.33</v>
      </c>
      <c r="I64" s="49">
        <f t="shared" si="29"/>
        <v>4.37</v>
      </c>
      <c r="J64" s="49">
        <f t="shared" si="29"/>
        <v>-5.31</v>
      </c>
      <c r="K64" s="49">
        <f t="shared" si="29"/>
        <v>10</v>
      </c>
      <c r="L64" s="49">
        <f t="shared" si="29"/>
        <v>0</v>
      </c>
      <c r="M64" s="49">
        <f t="shared" si="29"/>
        <v>10.87</v>
      </c>
      <c r="N64" s="49">
        <f t="shared" si="29"/>
        <v>0</v>
      </c>
      <c r="O64" s="50">
        <f t="shared" si="29"/>
        <v>3.88</v>
      </c>
      <c r="P64" s="48">
        <f t="shared" si="28"/>
        <v>0.87857142857142834</v>
      </c>
    </row>
    <row r="65" spans="1:16" x14ac:dyDescent="0.25">
      <c r="A65" s="19" t="s">
        <v>17</v>
      </c>
      <c r="B65" s="49">
        <f t="shared" si="29"/>
        <v>9.99</v>
      </c>
      <c r="C65" s="49">
        <f t="shared" si="29"/>
        <v>11.49</v>
      </c>
      <c r="D65" s="49">
        <f t="shared" si="29"/>
        <v>4.2300000000000004</v>
      </c>
      <c r="E65" s="49">
        <f t="shared" si="29"/>
        <v>8.26</v>
      </c>
      <c r="F65" s="49">
        <f t="shared" si="29"/>
        <v>12.8</v>
      </c>
      <c r="G65" s="49">
        <f t="shared" si="29"/>
        <v>7.66</v>
      </c>
      <c r="H65" s="49">
        <f t="shared" si="29"/>
        <v>25.72</v>
      </c>
      <c r="I65" s="49">
        <f t="shared" si="29"/>
        <v>11</v>
      </c>
      <c r="J65" s="49">
        <f t="shared" si="29"/>
        <v>13.96</v>
      </c>
      <c r="K65" s="49">
        <f t="shared" si="29"/>
        <v>11.73</v>
      </c>
      <c r="L65" s="49">
        <f t="shared" si="29"/>
        <v>10.02</v>
      </c>
      <c r="M65" s="49">
        <f t="shared" si="29"/>
        <v>10.1</v>
      </c>
      <c r="N65" s="49">
        <f t="shared" si="29"/>
        <v>10.51</v>
      </c>
      <c r="O65" s="50">
        <f t="shared" si="29"/>
        <v>14.4</v>
      </c>
      <c r="P65" s="48">
        <f t="shared" si="28"/>
        <v>11.562142857142856</v>
      </c>
    </row>
    <row r="66" spans="1:16" x14ac:dyDescent="0.25">
      <c r="A66" s="23" t="s">
        <v>18</v>
      </c>
      <c r="B66" s="49">
        <f t="shared" si="29"/>
        <v>5.98</v>
      </c>
      <c r="C66" s="49">
        <f t="shared" si="29"/>
        <v>-11.5</v>
      </c>
      <c r="D66" s="49">
        <f t="shared" si="29"/>
        <v>26.09</v>
      </c>
      <c r="E66" s="49">
        <f t="shared" si="29"/>
        <v>33.33</v>
      </c>
      <c r="F66" s="49">
        <f t="shared" si="29"/>
        <v>37.93</v>
      </c>
      <c r="G66" s="49">
        <f t="shared" si="29"/>
        <v>-10.33</v>
      </c>
      <c r="H66" s="49">
        <f t="shared" si="29"/>
        <v>0</v>
      </c>
      <c r="I66" s="49">
        <f t="shared" si="29"/>
        <v>1.01</v>
      </c>
      <c r="J66" s="49">
        <f t="shared" si="29"/>
        <v>-7</v>
      </c>
      <c r="K66" s="49">
        <f t="shared" si="29"/>
        <v>26.32</v>
      </c>
      <c r="L66" s="49">
        <f t="shared" si="29"/>
        <v>-5.98</v>
      </c>
      <c r="M66" s="49">
        <f t="shared" si="29"/>
        <v>13.7</v>
      </c>
      <c r="N66" s="49">
        <f t="shared" si="29"/>
        <v>0</v>
      </c>
      <c r="O66" s="50">
        <f t="shared" si="29"/>
        <v>10.01</v>
      </c>
      <c r="P66" s="48">
        <f t="shared" si="28"/>
        <v>8.5400000000000009</v>
      </c>
    </row>
    <row r="67" spans="1:16" ht="15.75" thickBot="1" x14ac:dyDescent="0.3">
      <c r="A67" s="30" t="s">
        <v>19</v>
      </c>
      <c r="B67" s="57">
        <f t="shared" si="29"/>
        <v>7.44</v>
      </c>
      <c r="C67" s="57">
        <f t="shared" si="29"/>
        <v>6.1</v>
      </c>
      <c r="D67" s="57">
        <f t="shared" si="29"/>
        <v>8.77</v>
      </c>
      <c r="E67" s="57">
        <f t="shared" si="29"/>
        <v>20.309999999999999</v>
      </c>
      <c r="F67" s="57">
        <f t="shared" si="29"/>
        <v>27.23</v>
      </c>
      <c r="G67" s="57">
        <f t="shared" si="29"/>
        <v>12.77</v>
      </c>
      <c r="H67" s="57">
        <f t="shared" si="29"/>
        <v>21.48</v>
      </c>
      <c r="I67" s="57">
        <f t="shared" si="29"/>
        <v>11</v>
      </c>
      <c r="J67" s="57">
        <f t="shared" si="29"/>
        <v>14.43</v>
      </c>
      <c r="K67" s="57">
        <f t="shared" si="29"/>
        <v>13.58</v>
      </c>
      <c r="L67" s="57">
        <f t="shared" si="29"/>
        <v>9.7200000000000006</v>
      </c>
      <c r="M67" s="57">
        <f t="shared" si="29"/>
        <v>11.87</v>
      </c>
      <c r="N67" s="57">
        <f t="shared" si="29"/>
        <v>11.73</v>
      </c>
      <c r="O67" s="58">
        <f t="shared" si="29"/>
        <v>7.86</v>
      </c>
      <c r="P67" s="54">
        <f t="shared" si="28"/>
        <v>13.16357142857143</v>
      </c>
    </row>
  </sheetData>
  <mergeCells count="9">
    <mergeCell ref="A41:P41"/>
    <mergeCell ref="A50:P50"/>
    <mergeCell ref="A59:P59"/>
    <mergeCell ref="A5:P5"/>
    <mergeCell ref="A14:P14"/>
    <mergeCell ref="A23:P23"/>
    <mergeCell ref="A32:P32"/>
    <mergeCell ref="B1:P1"/>
    <mergeCell ref="B2:P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12
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titul</vt:lpstr>
      <vt:lpstr>Graf č. 1</vt:lpstr>
      <vt:lpstr>Graf č. 2</vt:lpstr>
      <vt:lpstr>Graf č. 3</vt:lpstr>
      <vt:lpstr>Graf č. 4</vt:lpstr>
      <vt:lpstr>Tabulka č. 1</vt:lpstr>
      <vt:lpstr>Tabulka č. 2</vt:lpstr>
      <vt:lpstr>Tabulka č. 3</vt:lpstr>
      <vt:lpstr>Tabulka č. 4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Cahová</dc:creator>
  <cp:lastModifiedBy>Šafránková Eva</cp:lastModifiedBy>
  <cp:lastPrinted>2015-02-17T11:54:15Z</cp:lastPrinted>
  <dcterms:created xsi:type="dcterms:W3CDTF">2013-07-15T08:35:23Z</dcterms:created>
  <dcterms:modified xsi:type="dcterms:W3CDTF">2020-06-04T12:18:35Z</dcterms:modified>
</cp:coreProperties>
</file>