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rstkad\Documents\Výroční zprávy\2016\VVŠ\"/>
    </mc:Choice>
  </mc:AlternateContent>
  <bookViews>
    <workbookView xWindow="0" yWindow="0" windowWidth="28800" windowHeight="12300" tabRatio="803" activeTab="1"/>
  </bookViews>
  <sheets>
    <sheet name="Metodika" sheetId="53"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21" r:id="rId15"/>
    <sheet name="6.2" sheetId="22" r:id="rId16"/>
    <sheet name="6.3" sheetId="23" r:id="rId17"/>
    <sheet name="6.4" sheetId="24" r:id="rId18"/>
    <sheet name="6.5" sheetId="26" r:id="rId19"/>
    <sheet name="7.1" sheetId="61" r:id="rId20"/>
    <sheet name="7.2" sheetId="43" r:id="rId21"/>
    <sheet name="7.3" sheetId="58" r:id="rId22"/>
    <sheet name="8.1" sheetId="36" r:id="rId23"/>
    <sheet name="8.2" sheetId="57" r:id="rId24"/>
    <sheet name="8.3" sheetId="38" r:id="rId25"/>
    <sheet name="8.4" sheetId="40" r:id="rId26"/>
    <sheet name="12.1" sheetId="30" r:id="rId27"/>
    <sheet name="12.2" sheetId="31" r:id="rId28"/>
    <sheet name="12.3" sheetId="49" r:id="rId29"/>
    <sheet name="12.3 MU" sheetId="65" r:id="rId30"/>
  </sheets>
  <calcPr calcId="152511"/>
</workbook>
</file>

<file path=xl/calcChain.xml><?xml version="1.0" encoding="utf-8"?>
<calcChain xmlns="http://schemas.openxmlformats.org/spreadsheetml/2006/main">
  <c r="F15" i="33" l="1"/>
  <c r="G15" i="33"/>
  <c r="H15" i="33"/>
  <c r="I15" i="33"/>
  <c r="C255" i="43"/>
  <c r="D255" i="43"/>
  <c r="E255" i="43"/>
  <c r="F255" i="43"/>
  <c r="G255" i="43"/>
  <c r="H255" i="43"/>
  <c r="I255" i="43"/>
  <c r="B255" i="43"/>
  <c r="C966" i="49" l="1"/>
  <c r="B966" i="49"/>
  <c r="C936" i="49"/>
  <c r="B936" i="49"/>
  <c r="C898" i="49"/>
  <c r="E888" i="49"/>
  <c r="C888" i="49"/>
  <c r="C868" i="49"/>
  <c r="B868" i="49"/>
  <c r="C854" i="49"/>
  <c r="B854" i="49"/>
  <c r="C823" i="49"/>
  <c r="B823" i="49"/>
  <c r="C685" i="49"/>
  <c r="C674" i="49"/>
  <c r="B674" i="49"/>
  <c r="C619" i="49"/>
  <c r="B619" i="49"/>
  <c r="B609" i="49"/>
  <c r="C601" i="49"/>
  <c r="C586" i="49"/>
  <c r="B586" i="49"/>
  <c r="C582" i="49"/>
  <c r="C561" i="49"/>
  <c r="B561" i="49"/>
  <c r="C499" i="49"/>
  <c r="B499" i="49"/>
  <c r="C460" i="49"/>
  <c r="B460" i="49"/>
  <c r="C362" i="49"/>
  <c r="B362" i="49"/>
  <c r="E220" i="49"/>
  <c r="D220" i="49"/>
  <c r="C220" i="49"/>
  <c r="B220" i="49"/>
  <c r="C208" i="49"/>
  <c r="B208" i="49"/>
  <c r="E121" i="49"/>
  <c r="D121" i="49"/>
  <c r="C25" i="49"/>
  <c r="C609" i="49" l="1"/>
  <c r="E619" i="49"/>
  <c r="F8" i="58"/>
  <c r="F4" i="58"/>
  <c r="B15" i="28" l="1"/>
  <c r="C15" i="28" l="1"/>
  <c r="N11" i="63" l="1"/>
  <c r="M11" i="63"/>
  <c r="K11" i="63"/>
  <c r="G11" i="63"/>
  <c r="E11" i="63"/>
  <c r="H6" i="63"/>
  <c r="D6" i="63"/>
  <c r="B6" i="63"/>
  <c r="B4" i="63"/>
  <c r="K15" i="17" l="1"/>
  <c r="K16" i="17"/>
  <c r="K17" i="17"/>
  <c r="K3" i="40" l="1"/>
  <c r="J3" i="40"/>
  <c r="J5" i="40" l="1"/>
  <c r="E5" i="61" l="1"/>
  <c r="E6" i="61"/>
  <c r="E7" i="61"/>
  <c r="E8" i="61"/>
  <c r="E9" i="61"/>
  <c r="E4" i="61"/>
  <c r="D15" i="33"/>
  <c r="E15" i="33"/>
  <c r="K15" i="33"/>
  <c r="C15" i="33"/>
  <c r="J6" i="32"/>
  <c r="J7" i="32"/>
  <c r="J8" i="32"/>
  <c r="J9" i="32"/>
  <c r="J10" i="32"/>
  <c r="J11" i="32"/>
  <c r="J12" i="32"/>
  <c r="J13" i="32"/>
  <c r="J14" i="32"/>
  <c r="J5" i="32"/>
  <c r="D15" i="32"/>
  <c r="E15" i="32"/>
  <c r="F15" i="32"/>
  <c r="G15" i="32"/>
  <c r="H15" i="32"/>
  <c r="I15" i="32"/>
  <c r="C15" i="32"/>
  <c r="J15" i="32" l="1"/>
  <c r="J15" i="33"/>
  <c r="K14" i="17"/>
  <c r="K13" i="17"/>
  <c r="K12" i="17"/>
  <c r="K11" i="17"/>
  <c r="K10" i="17"/>
  <c r="K9" i="17"/>
  <c r="K8" i="17"/>
  <c r="K7" i="17"/>
  <c r="K6" i="17"/>
  <c r="K5" i="17"/>
</calcChain>
</file>

<file path=xl/comments1.xml><?xml version="1.0" encoding="utf-8"?>
<comments xmlns="http://schemas.openxmlformats.org/spreadsheetml/2006/main">
  <authors>
    <author>Dušan Hrstka</author>
  </authors>
  <commentList>
    <comment ref="B3" authorId="0" shapeId="0">
      <text>
        <r>
          <rPr>
            <sz val="9"/>
            <color indexed="81"/>
            <rFont val="Tahoma"/>
            <family val="2"/>
            <charset val="238"/>
          </rPr>
          <t>Sloupec neobsahuje údaje za Univerzitu Jana Evangelisty Purkyně a Vysokou školu technickou a ekonomickou v Českých Budějovicích.</t>
        </r>
      </text>
    </comment>
    <comment ref="C3" authorId="0" shapeId="0">
      <text>
        <r>
          <rPr>
            <sz val="9"/>
            <color indexed="81"/>
            <rFont val="Tahoma"/>
            <family val="2"/>
            <charset val="238"/>
          </rPr>
          <t>Sloupec neobsahuje údaje za Univerzitu Jana Evangelisty Purkyně a Vysokou školu technickou a ekonomickou v Českých Budějovicích.</t>
        </r>
      </text>
    </comment>
    <comment ref="D3" authorId="0" shapeId="0">
      <text>
        <r>
          <rPr>
            <sz val="9"/>
            <color indexed="81"/>
            <rFont val="Tahoma"/>
            <family val="2"/>
            <charset val="238"/>
          </rPr>
          <t>Sloupec neobsahuje údaje za Vysokou školu technickou a ekonomickou v Českých Budějovicích.</t>
        </r>
      </text>
    </comment>
  </commentList>
</comments>
</file>

<file path=xl/comments2.xml><?xml version="1.0" encoding="utf-8"?>
<comments xmlns="http://schemas.openxmlformats.org/spreadsheetml/2006/main">
  <authors>
    <author>Dušan Hrstka</author>
  </authors>
  <commentList>
    <comment ref="A5" authorId="0" shapeId="0">
      <text>
        <r>
          <rPr>
            <sz val="9"/>
            <color indexed="81"/>
            <rFont val="Tahoma"/>
            <family val="2"/>
            <charset val="238"/>
          </rPr>
          <t>Údaje pravděpodobně neodpovídají reálnému stavu</t>
        </r>
      </text>
    </comment>
    <comment ref="A9" authorId="0" shapeId="0">
      <text>
        <r>
          <rPr>
            <sz val="9"/>
            <color indexed="81"/>
            <rFont val="Tahoma"/>
            <family val="2"/>
            <charset val="238"/>
          </rPr>
          <t>Údaje pravděpodobně neodpovídají reálnému stavu</t>
        </r>
      </text>
    </comment>
    <comment ref="A12" authorId="0" shapeId="0">
      <text>
        <r>
          <rPr>
            <sz val="9"/>
            <color indexed="81"/>
            <rFont val="Tahoma"/>
            <family val="2"/>
            <charset val="238"/>
          </rPr>
          <t>Údaje pravděpodobně neodpovídají reálnému stavu</t>
        </r>
      </text>
    </comment>
    <comment ref="A13" authorId="0" shapeId="0">
      <text>
        <r>
          <rPr>
            <sz val="9"/>
            <color indexed="81"/>
            <rFont val="Tahoma"/>
            <family val="2"/>
            <charset val="238"/>
          </rPr>
          <t>Údaje pravděpodobně neodpovídají reálnému stavu</t>
        </r>
      </text>
    </comment>
    <comment ref="A15" authorId="0" shapeId="0">
      <text>
        <r>
          <rPr>
            <sz val="9"/>
            <color indexed="81"/>
            <rFont val="Tahoma"/>
            <family val="2"/>
            <charset val="238"/>
          </rPr>
          <t>Údaje pravděpodobně neodpovídají reálnému stavu</t>
        </r>
      </text>
    </comment>
    <comment ref="A20" authorId="0" shapeId="0">
      <text>
        <r>
          <rPr>
            <sz val="9"/>
            <color indexed="81"/>
            <rFont val="Tahoma"/>
            <family val="2"/>
            <charset val="238"/>
          </rPr>
          <t>Údaje pravděpodobně neodpovídají reálnému stavu</t>
        </r>
      </text>
    </comment>
    <comment ref="A22" authorId="0" shapeId="0">
      <text>
        <r>
          <rPr>
            <sz val="9"/>
            <color indexed="81"/>
            <rFont val="Tahoma"/>
            <family val="2"/>
            <charset val="238"/>
          </rPr>
          <t>Údaje pravděpodobně neodpovídají reálnému stavu</t>
        </r>
      </text>
    </comment>
    <comment ref="A28" authorId="0" shapeId="0">
      <text>
        <r>
          <rPr>
            <sz val="9"/>
            <color indexed="81"/>
            <rFont val="Tahoma"/>
            <family val="2"/>
            <charset val="238"/>
          </rPr>
          <t>Údaje pravděpodobně neodpovídají reálnému stavu</t>
        </r>
      </text>
    </comment>
  </commentList>
</comments>
</file>

<file path=xl/comments3.xml><?xml version="1.0" encoding="utf-8"?>
<comments xmlns="http://schemas.openxmlformats.org/spreadsheetml/2006/main">
  <authors>
    <author>Dušan Hrstka</author>
  </authors>
  <commentList>
    <comment ref="B4" authorId="0" shapeId="0">
      <text>
        <r>
          <rPr>
            <sz val="9"/>
            <color indexed="81"/>
            <rFont val="Tahoma"/>
            <family val="2"/>
            <charset val="238"/>
          </rPr>
          <t xml:space="preserve">Masarykova univerzita - v případě dvou fakult se jedná o kvalifikovaný odhad. </t>
        </r>
      </text>
    </comment>
    <comment ref="C4" authorId="0" shapeId="0">
      <text>
        <r>
          <rPr>
            <sz val="9"/>
            <color indexed="81"/>
            <rFont val="Tahoma"/>
            <family val="2"/>
            <charset val="238"/>
          </rPr>
          <t xml:space="preserve">Masarykova univerzita - v případě dvou fakult se jedná o kvalifikovaný odhad. </t>
        </r>
      </text>
    </comment>
    <comment ref="D4" authorId="0" shapeId="0">
      <text>
        <r>
          <rPr>
            <sz val="9"/>
            <color indexed="81"/>
            <rFont val="Tahoma"/>
            <family val="2"/>
            <charset val="238"/>
          </rPr>
          <t xml:space="preserve">Masarykova univerzita - v případě dvou fakult se jedná o kvalifikovaný odhad. </t>
        </r>
      </text>
    </comment>
    <comment ref="F4" authorId="0" shapeId="0">
      <text>
        <r>
          <rPr>
            <sz val="9"/>
            <color indexed="81"/>
            <rFont val="Tahoma"/>
            <family val="2"/>
            <charset val="238"/>
          </rPr>
          <t xml:space="preserve">Masarykova univerzita - v případě jedné fakulty se jedná o kvalifikovaný odhad. </t>
        </r>
      </text>
    </comment>
    <comment ref="G4" authorId="0" shapeId="0">
      <text>
        <r>
          <rPr>
            <sz val="9"/>
            <color indexed="81"/>
            <rFont val="Tahoma"/>
            <family val="2"/>
            <charset val="238"/>
          </rPr>
          <t xml:space="preserve">Masarykova univerzita - v případě jedné fakulty se jedná o kvalifikovaný odhad. </t>
        </r>
      </text>
    </comment>
  </commentList>
</comments>
</file>

<file path=xl/comments4.xml><?xml version="1.0" encoding="utf-8"?>
<comments xmlns="http://schemas.openxmlformats.org/spreadsheetml/2006/main">
  <authors>
    <author>Dušan Hrstka</author>
  </authors>
  <commentList>
    <comment ref="D3" authorId="0" shapeId="0">
      <text>
        <r>
          <rPr>
            <sz val="9"/>
            <color indexed="81"/>
            <rFont val="Tahoma"/>
            <family val="2"/>
            <charset val="238"/>
          </rPr>
          <t>Počet celkem neodpovídá součtu položek, jelikož některé VŠ uvedly pouze celkový údaj.</t>
        </r>
      </text>
    </comment>
  </commentList>
</comments>
</file>

<file path=xl/sharedStrings.xml><?xml version="1.0" encoding="utf-8"?>
<sst xmlns="http://schemas.openxmlformats.org/spreadsheetml/2006/main" count="3880" uniqueCount="2320">
  <si>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</si>
  <si>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</si>
  <si>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</si>
  <si>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</si>
  <si>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</si>
  <si>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</si>
  <si>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</si>
  <si>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</si>
  <si>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</si>
  <si>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</si>
  <si>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</si>
  <si>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</si>
  <si>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</si>
  <si>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</si>
  <si>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</si>
  <si>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</si>
  <si>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</si>
  <si>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</si>
  <si>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</si>
  <si>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</si>
  <si>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</si>
  <si>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</si>
  <si>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</si>
  <si>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</si>
  <si>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</si>
  <si>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</si>
  <si>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</si>
  <si>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</si>
  <si>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</si>
  <si>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</si>
  <si>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</si>
  <si>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</si>
  <si>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</si>
  <si>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</si>
  <si>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</si>
  <si>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</si>
  <si>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</si>
  <si>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</si>
  <si>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</si>
  <si>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</si>
  <si>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</si>
  <si>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</si>
  <si>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</si>
  <si>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</si>
  <si>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</si>
  <si>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</si>
  <si>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</si>
  <si>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Věkový průměr nově jmenovaných</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</si>
  <si>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</si>
  <si>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</si>
  <si>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</si>
  <si>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</si>
  <si>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</si>
  <si>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</si>
  <si>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</si>
  <si>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</si>
  <si>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</si>
  <si>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</si>
  <si>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</si>
  <si>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Počty studijních oborů</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</si>
  <si>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</si>
  <si>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</si>
  <si>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</si>
  <si>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</si>
  <si>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</si>
  <si>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</si>
  <si>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</si>
  <si>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</si>
  <si>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</si>
  <si>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</si>
  <si>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</si>
  <si>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</si>
  <si>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</si>
  <si>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</si>
  <si>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</si>
  <si>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</si>
  <si>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</si>
  <si>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</si>
  <si>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</si>
  <si>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</si>
  <si>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</si>
  <si>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</si>
  <si>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</si>
  <si>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</si>
  <si>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</si>
  <si>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</si>
  <si>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</si>
  <si>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</si>
  <si>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</si>
  <si>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</si>
  <si>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</si>
  <si>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</si>
  <si>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</si>
  <si>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</si>
  <si>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</si>
  <si>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</si>
  <si>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Vědečtí pracovníci**</t>
  </si>
  <si>
    <t>Vědečtí pracovníci*</t>
  </si>
  <si>
    <t>Pozn.: ** = Fakulta nebo jiná součást vysoké školy uskutečňující akreditovaný studijní program/obor</t>
  </si>
  <si>
    <t>Pozn.: *= Zahrnuty jsou veškeré habilitace, které proběhly v daném kalendářním roce na dané VŠ, bez ohledu na to, zda nově jmenovaní docenti a profesoři kmenově spadali pod tuto VŠ.</t>
  </si>
  <si>
    <t>Počet lůžkodnů v roce 2016</t>
  </si>
  <si>
    <t>Počet hlavních jídel vydaných v roce 2016 ostatním strávníkům</t>
  </si>
  <si>
    <t>Počet hlavních jídel vydaných v roce 2016 studentům</t>
  </si>
  <si>
    <t>Počet hlavních jídel vydaných v roce 2016 zaměstnancům vysoké školy</t>
  </si>
  <si>
    <t>CELKEM zaměstnanci</t>
  </si>
  <si>
    <t>Ubytovací a stravovací služby vysoké školy. VŠ vykáže počet podaných žádostí o ubytování nebo počet rezervací konkrétního lůžka, a to na základě vlastní zavedené praxe.</t>
  </si>
  <si>
    <t>Kurzy celoživotního vzdělávání (CŽV) na vysoké škole (počty kurzů v jednotlivých skupinách studijních programů KKOV podle tabulky).</t>
  </si>
  <si>
    <t>Kurzy celoživotního vzdělávání (CŽV) na vysoké škole (počty účastníků v kurzech podle studijních programů KKOV dle tabulky).</t>
  </si>
  <si>
    <t>Pozn.: *= Jedná se například o akreditované studijní programy uskutečňované společně s AV ČR či s jinými veřejnými výzkumnými institucemi se sídlem v ČR.</t>
  </si>
  <si>
    <t>V ČR</t>
  </si>
  <si>
    <t>V zahraničí</t>
  </si>
  <si>
    <t>Pozn.: *= Jedná se o nově vzniklé spin-off/start-up podniky podpořené vysokou školou v roce 2016 (počty).</t>
  </si>
  <si>
    <t>Pozn.: ** = Vědeckým pracovníkem se v tomto případě rozumí osoba, která není akademickým pracovníkem dle § 70 zákona č. 111/1998 Sb., o vysokých školách</t>
  </si>
  <si>
    <t>Pozn.: **= V položce "V zahraničí" se v případě Evropského patentu tento v tabulce vykazuje pouze jednou, bez ohledu na počet designovaných zemí.</t>
  </si>
  <si>
    <t>Investiční</t>
  </si>
  <si>
    <t>Neinvestiční</t>
  </si>
  <si>
    <t>Institucionální plán vysoké školy, jeho zhodnocení a naplňování stanovených cílů v souladu s Vyhlášením institucionálních programů pro veřejné vysoké školy pro rok 2016 (pouze pro veřejné vysoké školy, podle tabulky).</t>
  </si>
  <si>
    <t>Počet uchazečů</t>
  </si>
  <si>
    <t>0,31–0,5</t>
  </si>
  <si>
    <t>0,51–0,7</t>
  </si>
  <si>
    <t>0,71–1,0</t>
  </si>
  <si>
    <t>Počty studentů v těchto oborech</t>
  </si>
  <si>
    <t>X</t>
  </si>
  <si>
    <t>VŠ CELKEM</t>
  </si>
  <si>
    <t>Počet studijních programů</t>
  </si>
  <si>
    <t>Počet studentů v těchto programech</t>
  </si>
  <si>
    <t>CELKEM za zemi</t>
  </si>
  <si>
    <t>VŠ Celkem</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</si>
  <si>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</si>
  <si>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</si>
  <si>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</si>
  <si>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</si>
  <si>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</si>
  <si>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</si>
  <si>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</si>
  <si>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</si>
  <si>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Pozn.: *** = Vyjíždějící akademičtí/ostatní pracovníci (tj. počty výjezdů) – pracovníci, kteří v roce 2016 absolvovali (ukončili) zahraniční pobyt; započítávají se i ti pracovníci, jejichž pobyt začal v roce 2015. Započítávají se pouze pracovníci, jejichž pobyt trval alespoň 5 dní.</t>
  </si>
  <si>
    <t xml:space="preserve">Pozn.: * = Vyjíždějící studenti (tj. počty výjezdů) – studenti, kteří v roce 2016 absolvovali (ukončili) zahraniční pobyt; započítávají se i ti studenti, jejichž pobyt začal v roce 2015. Započítávají se pouze studenti, jejichž pobyt trval alespoň 2 týdny (14 dní). </t>
  </si>
  <si>
    <t>Příklad:</t>
  </si>
  <si>
    <t>Vysoká škola CELKEM</t>
  </si>
  <si>
    <t>Ostatní zaměstnanci***</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</si>
  <si>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</si>
  <si>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</si>
  <si>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</si>
  <si>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Počet podaných žádostí/rezervací o ubytování k 31/12/2016</t>
  </si>
  <si>
    <t>Počet kladně vyřízených žádostí/rezervací o ubytování k 31/12/2016</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</si>
  <si>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</si>
  <si>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</si>
  <si>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</si>
  <si>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</si>
  <si>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</si>
  <si>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</si>
  <si>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</si>
  <si>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Pozn.: ** = Vyjíždějící studenti (tj. počty výjezdů) – kteří v roce 2016 absolvovali zahraniční pobyt; započítávají se i ti studenti, jejichž pobyt začal v roce 2015. Započítávají se pouze studenti, jejichž pobyt trval více než 4 týdny (28 dní). Pokud VŠ uvádí i jinak dlouhé výjezdy, uvede to v poznámce k tabulce.</t>
  </si>
  <si>
    <t>Pozn.: *** = Přijíždějící studenti (tj. počty příjezdů) – kteří přijeli v roce 2016; započítávají se i ti studenti, jejichž pobyt začal v roce 2015. Započítávají se pouze studenti, jejichž pobyt trval více než 4 týdny (28 dní). Pokud VŠ uvádí i jinak dlouhé výjezdy, uvede to v poznámce k tabulce.</t>
  </si>
  <si>
    <t>Pozn.: **** = Vyjíždějící akademičtí pracovníci (tj. počty výjezdů) – kteří v roce 2016 absolvovali zahraniční pobyt; započítávají se i ti pracovníci, jejichž pobyt začal v roce 2015.</t>
  </si>
  <si>
    <t>Pozn.: ***** = Přijíždějící akademičtí pracovníci (tj. počty příjezdů) – kteří přijeli v roce 2016; započítávají se i ti pracovníci, jejichž pobyt začal v roce 2015.</t>
  </si>
  <si>
    <t>H2020/ 7. rámcový program EK</t>
  </si>
  <si>
    <t>Počet vyslaných ostatních pracovníků***</t>
  </si>
  <si>
    <t>Počet přijatých ostatních pracovníků****</t>
  </si>
  <si>
    <t xml:space="preserve">Pozn.: ** = Přijíždějící studenti (tj. počty příjezdů) – studenti, kteří přijeli v roce 2016; započítávají se i ti studenti, jejichž pobyt začal v roce 2015. Započítávají se pouze studenti, jejichž pobyt trval alespoň 2 týdny (14 dní). </t>
  </si>
  <si>
    <t>Pozn.: **** = Přijíždějící akademičtí/ostatní pracovníci (tj. počty příjezdů) – pracovníci, kteří přijeli v roce 2016; započítávají se i ti pracovníci, jejichž pobyt začal v roce 2015. Započítávají se pouze pracovníci, jejichž pobyt trval alespoň 5 dní.</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</si>
  <si>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</si>
  <si>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</si>
  <si>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</si>
  <si>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</si>
  <si>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</si>
  <si>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</si>
  <si>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Pozn.: * = Studijní neúspěšností se rozumí podíl počtu studií započatých v roce n a součtu neúspěšných studií této kohorty v roce n a n+1. Viz Metodika.</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</si>
  <si>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3.5.</t>
  </si>
  <si>
    <t>P = prezenční, K/D = kombinované/ distanční; vykazují se počty úspěšně absolvovaných studií (nikoliv fyzické osoby) v období 1. 1. – 31. 12.</t>
  </si>
  <si>
    <t>CELKEM akademičtí pracovníci</t>
  </si>
  <si>
    <t>Pozn.: **** = Jedná se o souhrnné číslo za ostatní pracoviště, nikoliv o nutnost vypisovat počty za každé pracoviště zvlášť.</t>
  </si>
  <si>
    <t>z toho ženy</t>
  </si>
  <si>
    <t>Kmenoví zeměstnanci VŠ jmenovaní na jiné VŠ**</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</si>
  <si>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</si>
  <si>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</si>
  <si>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</si>
  <si>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</si>
  <si>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</si>
  <si>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</si>
  <si>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</si>
  <si>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</si>
  <si>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</si>
  <si>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Vykazuje se přírůstek knihovního fondu v daném roce a knihovní fond celkem, dle ročního výkazu Asociace knihoven vysokých škol za daný kalendářní rok. Při vykazování je nutné dodržovat platnou metodiku stanovenou AKVŠ.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</si>
  <si>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</si>
  <si>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</si>
  <si>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vlastnímu oborovému zaměření dané konference, např. pro filologické obory.</t>
  </si>
  <si>
    <t>Počet nových spin-off/start-up podniků*</t>
  </si>
  <si>
    <t>Patentové přihlášky podané</t>
  </si>
  <si>
    <t>Udělené patenty**</t>
  </si>
  <si>
    <t>Zapsané užitné vzory</t>
  </si>
  <si>
    <t>Z toho absolventské stáže******</t>
  </si>
  <si>
    <t xml:space="preserve">Zapojení vysoké školy do programů mezinárodní spolupráce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</si>
  <si>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</si>
  <si>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</si>
  <si>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Žádáme vysoké školy, aby tabulková příloha výroční zprávy o činnosti byla odevzdávaná v elektronické podobě MS Excel. Zároveň vysoké školy žádáme, aby neměnily strukturu a formátování tabulkové přílohy.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</si>
  <si>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</si>
  <si>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</si>
  <si>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3.4.
Údaje vykazované do tabulek 3.3 a 3.4 jsou exkluzivní - jeden studijní program nemůže být zařazen do obou tabulek zároveň.  </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</si>
  <si>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</si>
  <si>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Pozn.: ** = Jedná se o všechny studenty, kteří se zapsali ke studiu na dané vysoké škole v roce n, ať jde o poprvé zapsané na vysokou školu či nikoliv. </t>
  </si>
  <si>
    <t>Pozn.: *** = Fakulta nebo jiná součást vysoké školy uskutečňující akreditovaný studijní program</t>
  </si>
  <si>
    <t>V roce 2015 (v období od 1.1. do 31.12.) bylo na fakultu zapsáno 500 prezenčních bakalářských studií. V témže a následujícím roce jich bylo z této kohorty neúspěšně ukončeno 180. Studijní neúspěšnost této kohorty v 1. ročníku je 180/500=0,36, tedy 36 %.</t>
  </si>
  <si>
    <t xml:space="preserve">Podíl neúspěšných studií v prvním roce studia. Řazeno dle fakult a případně jiných součástí uskutečňujících akreditovaný studijní program nebo jeho část. Ukazatel vychází z podílu velikosti kohorty studií započatých v roce n (2015) (X) a součtu neúspěšných studií této kohorty v roce n a n+1 (2016)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Do tabulky se nezahrnují studia ukončená přestupem na jiný studijní program.
Pro výroční zprávu za rok 2016 poskytne potřebné podklady pro výpočet vysokým školám MŠMT. </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</si>
  <si>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</si>
  <si>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</si>
  <si>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Přepočteným počtem k 31. 12. se rozumí počet pracovníků k 31. 12. přepočtený na plný pracovní úvazek.</t>
  </si>
  <si>
    <t>Pozn.: * = Vědeckým pracovníkem se v tomto případě rozumí osoba, která není akademickým pracovníkem dle § 70 zákona č. 111/1998 Sb., o vysokých školách.</t>
  </si>
  <si>
    <t>Přepočtené počty akademických a vědeckých pracovníků a ostatních zaměstnanců za danou VŠ celkem (tedy nejen za fakulty, ale i za ostatní pracoviště VŠ) ve struktuře dle vnitřního kvalifikačního řádu vysoké školy. Přepočteným počtem k 31. 12. se rozumí počet pracovníků k 31. 12. přepočtený na plný pracovní úvazek. Započítávají se pouze pracovníci v pracovním poměru, nezapočítávají se tedy osoby s uzavřenou DPP nebo DPČ. Uveďte počty žen v jednotlivých kategoriích (akademičtí, vědečtí a ostatní zaměstnanci) i v počtu zaměstnanců celkem za danou VŠ.</t>
  </si>
  <si>
    <t>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t>
  </si>
  <si>
    <t>více než 1</t>
  </si>
  <si>
    <t>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dané VŠ, tak rozhodný je pracovní poměr, který vznikl dříve.</t>
  </si>
  <si>
    <r>
      <t xml:space="preserve">Počty akademických a vědeckých pracovníků s cizím státním občanstvím. Nejen za fakulty, ale i za ostatní pracoviště dané VŠ celkem. Vykazují se fyzické osoby </t>
    </r>
    <r>
      <rPr>
        <sz val="11"/>
        <color theme="1"/>
        <rFont val="Calibri"/>
        <family val="2"/>
        <charset val="238"/>
        <scheme val="minor"/>
      </rPr>
      <t xml:space="preserve">od 1. 1. do 31. 12. daného roku, které mají s vysokou školou uzavřený pracovněprávní vztah (včetně DPČ, mimo DPP). </t>
    </r>
  </si>
  <si>
    <t>Pozn.: * = Osoby, které mají s vysokou školou uzavřený pracovněprávní vztah (vč. DPČ, mimo DPP).</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</si>
  <si>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</si>
  <si>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</si>
  <si>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</si>
  <si>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</si>
  <si>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</si>
  <si>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Mezinárodní konference*</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</si>
  <si>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</si>
  <si>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</si>
  <si>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</si>
  <si>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</si>
  <si>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</si>
  <si>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</si>
  <si>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</si>
  <si>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</si>
  <si>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2016). Údaje se vykazují za kalendářní rok, s rozlišením na ČR a zahraničí (s výjimkou spin-off/start-up podniků, viz tabulka). Dále vysoká škola uvede příjmy za rok 2016 z licenčních smluv, ze smluvního výzkumu, z vzdělávacích kurzů pro zaměstnance subjektů aplikační sféry a z poskytnutých konzultací a poradenství. Soukromé vysoké školy uvedou příjmy dle svého uvážení. </t>
  </si>
  <si>
    <t xml:space="preserve">Pozn.: ***= Definice položek týkajících se příjmů a hodnoty v tabulce u těchto položek odpovídají Výroční zprávě o hospodaření pro rok 2016 pro VVŠ (tab. č. 6). SVŠ vyplní tyto položky dle uvážení. </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</si>
  <si>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</si>
  <si>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</si>
  <si>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</si>
  <si>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</si>
  <si>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</si>
  <si>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</si>
  <si>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</si>
  <si>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</si>
  <si>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</si>
  <si>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</si>
  <si>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</si>
  <si>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</si>
  <si>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</si>
  <si>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</si>
  <si>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</si>
  <si>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</si>
  <si>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</si>
  <si>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</si>
  <si>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</si>
  <si>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</si>
  <si>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</si>
  <si>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</si>
  <si>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</si>
  <si>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</si>
  <si>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</si>
  <si>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</si>
  <si>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</si>
  <si>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</si>
  <si>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</si>
  <si>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</si>
  <si>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</si>
  <si>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</si>
  <si>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</si>
  <si>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</si>
  <si>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</si>
  <si>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</si>
  <si>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</si>
  <si>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</si>
  <si>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</si>
  <si>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</si>
  <si>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</si>
  <si>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Česká republika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</si>
  <si>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</si>
  <si>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</si>
  <si>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</si>
  <si>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</si>
  <si>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</si>
  <si>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</si>
  <si>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</si>
  <si>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</si>
  <si>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</si>
  <si>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</si>
  <si>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</si>
  <si>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</si>
  <si>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</si>
  <si>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</si>
  <si>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</si>
  <si>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</si>
  <si>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</si>
  <si>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</si>
  <si>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</si>
  <si>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</si>
  <si>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</si>
  <si>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</si>
  <si>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</si>
  <si>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</si>
  <si>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</si>
  <si>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</si>
  <si>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</si>
  <si>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</si>
  <si>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</si>
  <si>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</si>
  <si>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</si>
  <si>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</si>
  <si>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</si>
  <si>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</si>
  <si>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</si>
  <si>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</si>
  <si>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</si>
  <si>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</si>
  <si>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</si>
  <si>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</si>
  <si>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</si>
  <si>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</si>
  <si>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</si>
  <si>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</si>
  <si>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</si>
  <si>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</si>
  <si>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</si>
  <si>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</si>
  <si>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</si>
  <si>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</si>
  <si>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</si>
  <si>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</si>
  <si>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</si>
  <si>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</si>
  <si>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</si>
  <si>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</si>
  <si>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</si>
  <si>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</si>
  <si>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</si>
  <si>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</si>
  <si>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</si>
  <si>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</si>
  <si>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</si>
  <si>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</si>
  <si>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</si>
  <si>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</si>
  <si>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</si>
  <si>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</si>
  <si>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</si>
  <si>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</si>
  <si>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</si>
  <si>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</si>
  <si>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</si>
  <si>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</si>
  <si>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</si>
  <si>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</si>
  <si>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</si>
  <si>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</si>
  <si>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</si>
  <si>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</si>
  <si>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</si>
  <si>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</si>
  <si>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</si>
  <si>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</si>
  <si>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</si>
  <si>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</si>
  <si>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</si>
  <si>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</si>
  <si>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</si>
  <si>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</si>
  <si>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</si>
  <si>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</si>
  <si>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</si>
  <si>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</si>
  <si>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</si>
  <si>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</si>
  <si>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</si>
  <si>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</si>
  <si>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</si>
  <si>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</si>
  <si>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</si>
  <si>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</si>
  <si>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</si>
  <si>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</si>
  <si>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</si>
  <si>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</si>
  <si>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</si>
  <si>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</si>
  <si>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</si>
  <si>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</si>
  <si>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</si>
  <si>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</si>
  <si>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</si>
  <si>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</si>
  <si>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</si>
  <si>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</si>
  <si>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</si>
  <si>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</si>
  <si>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</si>
  <si>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</si>
  <si>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</si>
  <si>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</si>
  <si>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</si>
  <si>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</si>
  <si>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</si>
  <si>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</si>
  <si>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</si>
  <si>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</si>
  <si>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</si>
  <si>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</si>
  <si>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</si>
  <si>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</si>
  <si>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</si>
  <si>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</si>
  <si>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</si>
  <si>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</si>
  <si>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</si>
  <si>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</si>
  <si>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</si>
  <si>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</si>
  <si>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</si>
  <si>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</si>
  <si>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</si>
  <si>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</si>
  <si>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</si>
  <si>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</si>
  <si>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</si>
  <si>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</si>
  <si>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</si>
  <si>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</si>
  <si>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</si>
  <si>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</si>
  <si>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</si>
  <si>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</si>
  <si>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</si>
  <si>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</si>
  <si>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</si>
  <si>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</si>
  <si>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</si>
  <si>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</si>
  <si>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</si>
  <si>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</si>
  <si>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</si>
  <si>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</si>
  <si>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</si>
  <si>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</si>
  <si>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</si>
  <si>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</si>
  <si>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</si>
  <si>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</si>
  <si>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</si>
  <si>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</si>
  <si>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</si>
  <si>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</si>
  <si>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</si>
  <si>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</si>
  <si>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</si>
  <si>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</si>
  <si>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</si>
  <si>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</si>
  <si>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</si>
  <si>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</si>
  <si>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</si>
  <si>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</si>
  <si>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</si>
  <si>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</si>
  <si>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</si>
  <si>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</si>
  <si>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</si>
  <si>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</si>
  <si>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</si>
  <si>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</si>
  <si>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</si>
  <si>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</si>
  <si>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</si>
  <si>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</si>
  <si>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</si>
  <si>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</si>
  <si>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</si>
  <si>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</si>
  <si>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</si>
  <si>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</si>
  <si>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</si>
  <si>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</si>
  <si>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</si>
  <si>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</si>
  <si>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</si>
  <si>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</si>
  <si>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</si>
  <si>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</si>
  <si>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</si>
  <si>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</si>
  <si>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</si>
  <si>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</si>
  <si>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theme="0"/>
        <rFont val="Calibri"/>
        <family val="2"/>
        <charset val="238"/>
      </rPr>
      <t xml:space="preserve">Tab. 6.1: </t>
    </r>
    <r>
      <rPr>
        <b/>
        <sz val="14"/>
        <color theme="0"/>
        <rFont val="Calibri"/>
        <family val="2"/>
        <charset val="238"/>
      </rPr>
      <t>Akademičtí a vědečtí pracovníci a ostatní zaměstnanci celkem (přepočtené počty*)</t>
    </r>
  </si>
  <si>
    <r>
      <rPr>
        <b/>
        <sz val="12"/>
        <color theme="0"/>
        <rFont val="Calibri"/>
        <family val="2"/>
        <charset val="238"/>
      </rPr>
      <t xml:space="preserve">Tab. 6.5: </t>
    </r>
    <r>
      <rPr>
        <b/>
        <sz val="14"/>
        <color theme="0"/>
        <rFont val="Calibri"/>
        <family val="2"/>
        <charset val="238"/>
      </rPr>
      <t>Nově jmenovaní docenti a profesoři (počty)</t>
    </r>
  </si>
  <si>
    <r>
      <rPr>
        <b/>
        <sz val="12"/>
        <color theme="0"/>
        <rFont val="Calibri"/>
        <family val="2"/>
        <charset val="238"/>
      </rPr>
      <t xml:space="preserve">Tab. 6.4: </t>
    </r>
    <r>
      <rPr>
        <b/>
        <sz val="14"/>
        <color theme="0"/>
        <rFont val="Calibri"/>
        <family val="2"/>
        <charset val="238"/>
      </rPr>
      <t>Akademičtí a vědečtí pracovníci*
s cizím státním občanstvím (počty fyzických osob)</t>
    </r>
  </si>
  <si>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</si>
  <si>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</si>
  <si>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</si>
  <si>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</si>
  <si>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</si>
  <si>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</si>
  <si>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</si>
  <si>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</si>
  <si>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</si>
  <si>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Tab. 8.4: Transfer znalostí a výsledků výzkumu do praxe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</si>
  <si>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</si>
  <si>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</si>
  <si>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</si>
  <si>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</si>
  <si>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</si>
  <si>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</si>
  <si>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</si>
  <si>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</si>
  <si>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</si>
  <si>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</si>
  <si>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Rozhodným obdobím je kalendářní rok zápisu do studia (2016), tj. přihlášky ke studiu a přijatí/zapsaní studenti vztahující se k zápisům ke studiu proběhlým v roce 2016. 
Jeden uchazeč může být vykázán za více fakult či součástí VŠ. Údaje za VŠ celkem nejsou součtem údajů z fakult, ale odráží reálný stav zájmu o danou VŠ!
Vyhláška č. 277/2016 Sb. o předávání statistických údajů vysokými školami - k dispozici na tomto odkazu: http://www.msmt.cz/vzdelavani/vysoke-skolstvi/legislativa</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</si>
  <si>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</si>
  <si>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studentů v těchto oborech k 31. 12.</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</si>
  <si>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</si>
  <si>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</si>
  <si>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</si>
  <si>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</si>
  <si>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</si>
  <si>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</si>
  <si>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</si>
  <si>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</si>
  <si>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</si>
  <si>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</si>
  <si>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</si>
  <si>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</si>
  <si>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</si>
  <si>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</si>
  <si>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</si>
  <si>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</si>
  <si>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</si>
  <si>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</si>
  <si>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</si>
  <si>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Tab. 6.1: Akademičtí a vědečtí pracovníci a ostatní zaměstnanci celkem (přepočtené počty)</t>
  </si>
  <si>
    <t xml:space="preserve">Tab. 6.2: Věková struktura akademických a vědeckých pracovníků (počty fyzických osob) </t>
  </si>
  <si>
    <t xml:space="preserve">Tab. 6.3: Počty akademických a vědeckých pracovníků podle rozsahu pracovních úvazků a nejvyšší dosažené kvalifikace (počty fyzických osob) </t>
  </si>
  <si>
    <t xml:space="preserve">Tab. 6.4: Akademičtí a vědečtí pracovníci s cizím státním občanstvím (počty fyzických osob) </t>
  </si>
  <si>
    <t xml:space="preserve">Tab. 6.5: Nově jmenovaní docenti a profesoři (počty) </t>
  </si>
  <si>
    <t xml:space="preserve">Tab. 12.1: Ubytování, stravování </t>
  </si>
  <si>
    <t xml:space="preserve">Tab. 12.2: Vysokoškolské knihovny </t>
  </si>
  <si>
    <t xml:space="preserve">Tab. 12.3: Institucionální plán vysoké školy v roce 2016 (pouze veřejné vysoké školy)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</si>
  <si>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</si>
  <si>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</si>
  <si>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</si>
  <si>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</si>
  <si>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</si>
  <si>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8.3: Studijní obory, které mají ve své obsahové náplni povinné absolvování odborné praxe po dobu alespoň 1 měsíce (počty)</t>
  </si>
  <si>
    <t>Tab. 8.4: Transfer znalostí a výsledků výzkumu do praxe</t>
  </si>
  <si>
    <t>podpora zahraniční mobility studentů</t>
  </si>
  <si>
    <t>podpora diplomantské výstavy</t>
  </si>
  <si>
    <t>podpora činnosti Ateliéru hostujícího umělce</t>
  </si>
  <si>
    <t>podpora talentovaných studentů</t>
  </si>
  <si>
    <t>zefektivnění vnitřního fungování</t>
  </si>
  <si>
    <t>podpora projektu Artyčok.tv</t>
  </si>
  <si>
    <t>cíl naplněn</t>
  </si>
  <si>
    <t>VVŠ</t>
  </si>
  <si>
    <t xml:space="preserve">Z toho počet žen celkem** </t>
  </si>
  <si>
    <t>Z toho počet cizinců celkem**</t>
  </si>
  <si>
    <t>** = bez údajů od VŠB-TUO, VŠPJ</t>
  </si>
  <si>
    <t>Akademie múzických umění v Praze</t>
  </si>
  <si>
    <t>DAMU</t>
  </si>
  <si>
    <t>FAMU</t>
  </si>
  <si>
    <t>HAMU</t>
  </si>
  <si>
    <t>Fakulta stavební</t>
  </si>
  <si>
    <t>Fakulta strojní</t>
  </si>
  <si>
    <t>Fakulta elektrotechnická</t>
  </si>
  <si>
    <t>Fakulta informačních technologií</t>
  </si>
  <si>
    <t>Fakulta dopravní</t>
  </si>
  <si>
    <t>Fakulta jaderná a fyzikálně inženýrská</t>
  </si>
  <si>
    <t>Fakulta architektury</t>
  </si>
  <si>
    <t>Fakulta biomedicínského inženýrství</t>
  </si>
  <si>
    <t>Celoškolská pracoviště</t>
  </si>
  <si>
    <t>Česká zemědělská univerzita v Praze</t>
  </si>
  <si>
    <t>Fakulta agrobiologie, potravinových a přírodních zdrojů</t>
  </si>
  <si>
    <t>Fakulta lesnická a dřevařská</t>
  </si>
  <si>
    <t>Fakulta tropického zemědělství</t>
  </si>
  <si>
    <t>Fakulta životního prostředí</t>
  </si>
  <si>
    <t>Institut vzdělávání a poradenství</t>
  </si>
  <si>
    <t>Provozně ekonomická fakulta</t>
  </si>
  <si>
    <t>Technická fakulta</t>
  </si>
  <si>
    <t>Janáčkova akademie múzických umění v Brně</t>
  </si>
  <si>
    <t>Divadelní fakulta</t>
  </si>
  <si>
    <t>Hudební fakulta</t>
  </si>
  <si>
    <t>Jihočeská univerzita v Českých Budějovicích</t>
  </si>
  <si>
    <t>Ekonomická fakulta***</t>
  </si>
  <si>
    <t/>
  </si>
  <si>
    <t>Filozofická fakulta</t>
  </si>
  <si>
    <t>Pedagogická fakulta</t>
  </si>
  <si>
    <t>Přírodovědecká fakulta</t>
  </si>
  <si>
    <t>Fakulta rybářství a ochrany vod</t>
  </si>
  <si>
    <t>Teologická fakulta</t>
  </si>
  <si>
    <t>Zdravotně sociální fakulta</t>
  </si>
  <si>
    <t>Zemědělská fakulta</t>
  </si>
  <si>
    <t>Mendelova univerzita v Brně</t>
  </si>
  <si>
    <t>Agronomická fakulta***</t>
  </si>
  <si>
    <t>Lesnická a dřevařská fakulta***</t>
  </si>
  <si>
    <t>Provozně ekonomická fakulta***</t>
  </si>
  <si>
    <t>Zahradnická fakulta***</t>
  </si>
  <si>
    <t>Fakulta regionálního rozvoje a mezinárodních studií***</t>
  </si>
  <si>
    <t>Institut celoživotního vzdělávání***</t>
  </si>
  <si>
    <t>Masarykova univerzita</t>
  </si>
  <si>
    <t>Lékařská fakulta</t>
  </si>
  <si>
    <t>Právnická fakulta</t>
  </si>
  <si>
    <t>Fakulta sociálních studií</t>
  </si>
  <si>
    <t>Fakulta informatiky</t>
  </si>
  <si>
    <t>Fakulta sportovních studií</t>
  </si>
  <si>
    <t>Ekonomicko-správní fakulta</t>
  </si>
  <si>
    <t>Ostravská univerzita</t>
  </si>
  <si>
    <t>Fakulta umění</t>
  </si>
  <si>
    <t>Slezská univerzita v Opavě</t>
  </si>
  <si>
    <t>Filozoficko-přírodovědecká fakulta</t>
  </si>
  <si>
    <t>Obchodně podnikatelská fakulta</t>
  </si>
  <si>
    <t>Fakulta veřejných politik</t>
  </si>
  <si>
    <t>studenti nezařazeni pod žádnou z fakult</t>
  </si>
  <si>
    <t>Technická univerzita v Liberci</t>
  </si>
  <si>
    <t>Fakulta textilní</t>
  </si>
  <si>
    <t>Fakulta přírodovědně-humanitní 
a pedagogická</t>
  </si>
  <si>
    <t>Ekonomická fakulta</t>
  </si>
  <si>
    <t>Fakulta umění a architektury</t>
  </si>
  <si>
    <t>Fakulta mechatroniky, informatiky a mezioborových studií</t>
  </si>
  <si>
    <t>Univerzita Hradec Králové</t>
  </si>
  <si>
    <t>Fakulta informatiky a managementu</t>
  </si>
  <si>
    <t>Ústav sociální práce</t>
  </si>
  <si>
    <t>Fakulta 6 - Filozofická fakulta</t>
  </si>
  <si>
    <t>Univerzita Karlova</t>
  </si>
  <si>
    <t>Katolická teologická fakulta</t>
  </si>
  <si>
    <t>Evangelická teologická fakulta</t>
  </si>
  <si>
    <t>Husitská teologická fakulta</t>
  </si>
  <si>
    <t>1. lékařská fakulta</t>
  </si>
  <si>
    <t>2. lékařská fakulta</t>
  </si>
  <si>
    <t>3. lékařská fakulta</t>
  </si>
  <si>
    <t>Lékařská fakulta v Plzni</t>
  </si>
  <si>
    <t>Lékařská fakulta v Hradci  Králové</t>
  </si>
  <si>
    <t>Farmaceutická fakulta v Hradci  Králové</t>
  </si>
  <si>
    <t>Matematicko-fyzikální fakulta</t>
  </si>
  <si>
    <t>Fakulta sociálních věd</t>
  </si>
  <si>
    <t>Fakulta tělesné výchovy a sportu</t>
  </si>
  <si>
    <t>Fakulta humanitních studií</t>
  </si>
  <si>
    <t>Dopravní fakulta Jana Pernera</t>
  </si>
  <si>
    <t>Fakulta elektrotechniky a informatiky</t>
  </si>
  <si>
    <t>Fakulta ekonomicko-správní</t>
  </si>
  <si>
    <t>Fakulta filozofická</t>
  </si>
  <si>
    <t>Fakulta chemicko-technologická</t>
  </si>
  <si>
    <t>Fakulta restaurování</t>
  </si>
  <si>
    <t>Fakulta zdravotnických studií</t>
  </si>
  <si>
    <t>Univerzita Palackého v Olomouci</t>
  </si>
  <si>
    <t>Fakulta zdravotnických věd</t>
  </si>
  <si>
    <t>Cyrilometodějská teologická fakulta</t>
  </si>
  <si>
    <t>Fakulta tělesné kultury</t>
  </si>
  <si>
    <t>Fakulta technologická</t>
  </si>
  <si>
    <t>Fakulta managementu a ekonomiky</t>
  </si>
  <si>
    <t>Fakulta multimediálních komunikací</t>
  </si>
  <si>
    <t>Fakulta aplikované informatiky</t>
  </si>
  <si>
    <t>Fakulta logistiky a krizového řízení</t>
  </si>
  <si>
    <t>Veterinární a farmaceutická univerzita Brno</t>
  </si>
  <si>
    <t>Fakulta veterinárního lékařství</t>
  </si>
  <si>
    <t>Fakulta veterinární hygieny a ekologie</t>
  </si>
  <si>
    <t>Fakulta farmaceutická</t>
  </si>
  <si>
    <t>Vysoká škola báňská - Technická univerzita Ostrava</t>
  </si>
  <si>
    <t xml:space="preserve">Fakulta bezpečnostního inženýrství </t>
  </si>
  <si>
    <t>Hornicko-geologická fakulta</t>
  </si>
  <si>
    <t>Fakulta metalurgie a materiálového inženýrství</t>
  </si>
  <si>
    <t>Univerzitní studijní programy</t>
  </si>
  <si>
    <t>Vysoká škola ekonomická v Praze</t>
  </si>
  <si>
    <t>Fakulta financí a účetnictví</t>
  </si>
  <si>
    <t>Fakulta mezinárodních vztahů</t>
  </si>
  <si>
    <t>Fakulta podnikohospodářská</t>
  </si>
  <si>
    <t>Fakulta informatiky a statistiky</t>
  </si>
  <si>
    <t>Národohospodářská fakulta</t>
  </si>
  <si>
    <t>Fakulta managementu</t>
  </si>
  <si>
    <t>Celoškolní pracoviště</t>
  </si>
  <si>
    <t>FCHT</t>
  </si>
  <si>
    <t>FTOP</t>
  </si>
  <si>
    <t>FPBT</t>
  </si>
  <si>
    <t>FCHI</t>
  </si>
  <si>
    <t>ÚPS</t>
  </si>
  <si>
    <t>ÚTT</t>
  </si>
  <si>
    <t>Fakulta výtvarných umění</t>
  </si>
  <si>
    <t>Fakulta chemická</t>
  </si>
  <si>
    <t>Fakulta elektrotechniky a komunikačních technologií</t>
  </si>
  <si>
    <t>Fakulta podnikatelská</t>
  </si>
  <si>
    <t>Fakulta strojního inženýrství</t>
  </si>
  <si>
    <t>Středoevropský technologický institut VUT</t>
  </si>
  <si>
    <t>Ústav soudního inženýrství</t>
  </si>
  <si>
    <t>Západočeská univerzita v Plzni</t>
  </si>
  <si>
    <t>Fakulta aplikovaných věd</t>
  </si>
  <si>
    <t>Fakulta designu a umění L. Sutnara</t>
  </si>
  <si>
    <t>Fakulta ekonomická</t>
  </si>
  <si>
    <t xml:space="preserve">Fakulta filozofická </t>
  </si>
  <si>
    <t>Fakulta pedagogická</t>
  </si>
  <si>
    <t>Fakulta právnická</t>
  </si>
  <si>
    <t>VŠ celkem</t>
  </si>
  <si>
    <t>Fakulta sociálně eknomická</t>
  </si>
  <si>
    <t>Fakulta umění a designu</t>
  </si>
  <si>
    <t>Fakulta výrobních technologií a managementu</t>
  </si>
  <si>
    <t>Univerzita Pardubice</t>
  </si>
  <si>
    <t>Celková výše stipendia</t>
  </si>
  <si>
    <t xml:space="preserve">      z toho ubytovací stipendium</t>
  </si>
  <si>
    <t>Z toho počet žen celkem **</t>
  </si>
  <si>
    <t>** = bez údajů z Univerzity Pardubice, Vysoké školy báňské - Technické univerzity Ostrava, Vysoké školy polytechnické Jihlava</t>
  </si>
  <si>
    <t>Podíl absolventů, kteří během svého studia vyjeli na zahraniční pobyt v délce alespoň 14 dní, u PhD studentů alespoň na 30 dní [%]</t>
  </si>
  <si>
    <t>VVŠ****</t>
  </si>
  <si>
    <t>Pozn.: *** = Bez údajů z Ostravské univerzity, Vysoké školy umělecko-průmyslové v Praze.</t>
  </si>
  <si>
    <t>Pozn.: **** = Bez údajů z Vysoké školy umělecko-průmyslové v Praze.</t>
  </si>
  <si>
    <t>1. Vnitřní soutěž AMU-3 letý projekt</t>
  </si>
  <si>
    <t>2. Podpora internacionalizace-3-letý projekt</t>
  </si>
  <si>
    <t>3. Příprava institucionální akreditace-3-letý projekt</t>
  </si>
  <si>
    <t>4. Implementace komunikační strategie AMU-3-letý projekt</t>
  </si>
  <si>
    <t>5. Podpora prezentace tvůrčí činnosti-3-letý projekt</t>
  </si>
  <si>
    <t>6. Inovace informačního prostředí AMU jako podpora studia-3-letý projekt</t>
  </si>
  <si>
    <t>7. Podpora dostupnosti vzdělávání-3-letý projekt</t>
  </si>
  <si>
    <t>8. Relevance a metodologie výzkumu v umění-3-letý projekt</t>
  </si>
  <si>
    <t>9. Strategické priority fakult-3-letý projekt</t>
  </si>
  <si>
    <t>Naplňování stanovených cílů/indikátorů v %</t>
  </si>
  <si>
    <t>Rozvoj informační a přístrojové infrastruktury na FSv</t>
  </si>
  <si>
    <t>Rozvoj přístrojové základny na FS - podpora oblasti plastů a kompozitů</t>
  </si>
  <si>
    <t>Nákup přístrojů</t>
  </si>
  <si>
    <t>Inovace přístrojového vybavení pro výuku</t>
  </si>
  <si>
    <t>Vybavení a podpora sdílení prostor a společných laboratoří na FA</t>
  </si>
  <si>
    <t>Rozšíření stávajících laboratoří pro výuku lékařské chemie a biochemie</t>
  </si>
  <si>
    <t>Laboratoř zpracování obrazu</t>
  </si>
  <si>
    <t>Modernizace počítačových učeben a laboratoří</t>
  </si>
  <si>
    <t>Měřicí systém pro laboratoře Kloknerova ústavu</t>
  </si>
  <si>
    <t>Modernizace síťové a serverové infrastruktury MÚVS</t>
  </si>
  <si>
    <t>Modernizace a inovace zařízení pro zvyšování fyzické zdatnosti studentů</t>
  </si>
  <si>
    <t>Dílenské vybavení pro přípravu laboratorních vzorků*</t>
  </si>
  <si>
    <t>Robot CAMELEON</t>
  </si>
  <si>
    <t>Modernizace Centrální detektorové a analytické laboratoře</t>
  </si>
  <si>
    <t>Podpora studijních procesů</t>
  </si>
  <si>
    <t>Podpora nadaných studentů na ČVUT</t>
  </si>
  <si>
    <t>Rozvoj kurzů/programů CŽV na ČVUT</t>
  </si>
  <si>
    <t>Poradenství</t>
  </si>
  <si>
    <t>Fotografická soutěž Tvýma očima, soutěž Hala roku Junior - obě pro středoškoláky</t>
  </si>
  <si>
    <t xml:space="preserve">Kampaň "Zajímá tě, co je uvnitř?" pro ZŠ a SŠ </t>
  </si>
  <si>
    <t>Vzdělávání SŠ učitelů technických a přírodovědných předmětů a propagace technických disciplín u SŠ studentů</t>
  </si>
  <si>
    <t>Týden vědy na Jaderce, Letní studentské soustředění, den na Jaderce (10x)</t>
  </si>
  <si>
    <t>Architektonické workshopy pro ZŠ a SŠ</t>
  </si>
  <si>
    <t>Soutěž pro studenty SŠ Kamion, Cena děkana FD</t>
  </si>
  <si>
    <t xml:space="preserve">Interaktivní dny otevřených dveří </t>
  </si>
  <si>
    <t xml:space="preserve">FIKS - Fiťácký informatický korespondenční seminář, IT soutěže, letní školy, odborné workshopy, soustředění pro učitele informatiky ze ZŠ a SŠ </t>
  </si>
  <si>
    <t>Vědecký jarmark, Noc vědců, veletrh Akadémia v Bratislavě, propagační koutek pro studentky na veletrhu Gaudeamus</t>
  </si>
  <si>
    <t>Mobilita studentů</t>
  </si>
  <si>
    <t>Mobilita pracovníků</t>
  </si>
  <si>
    <t>Kompetence pro komerci</t>
  </si>
  <si>
    <t>Podpora dotačních titulů</t>
  </si>
  <si>
    <t xml:space="preserve">Zkvalitňování jazykových a dalších kompetencí zaměstnanců a studentů ČVUT </t>
  </si>
  <si>
    <t>Mezisektorová mobilita</t>
  </si>
  <si>
    <t>Podpora doktorského studia</t>
  </si>
  <si>
    <t>Matrika a stipendia začlenění do KOSu</t>
  </si>
  <si>
    <t>Modul pro tvorbu rozvrhu</t>
  </si>
  <si>
    <t>Nezávislost referentského KOSu na internetovém prostředí</t>
  </si>
  <si>
    <t>Návrh struktury a architektury databáze KOS včetně migrace dat</t>
  </si>
  <si>
    <t>Nový webový KOS</t>
  </si>
  <si>
    <t>Modernizace aplikace Mobility</t>
  </si>
  <si>
    <t>Rozvoj EZOP a VVVS</t>
  </si>
  <si>
    <t>Rozvoj Superpočítání</t>
  </si>
  <si>
    <t>Agregované výstupy a statistiky pro vedení a management školy, včetně podpory vyúčtování mezifakultní výuky</t>
  </si>
  <si>
    <t>Datová kvalita</t>
  </si>
  <si>
    <t>Datový sklad ČVUT</t>
  </si>
  <si>
    <t>Příprava konceptu řízení IT služeb (IT Service Management) a HelpDesku/ServiceDesku</t>
  </si>
  <si>
    <t>Zavedení systému řízení IT služeb (IT Service Management) do provozu, realizace vybraných SLA</t>
  </si>
  <si>
    <t>1 906,5</t>
  </si>
  <si>
    <t>Systém řízení IS/IT ČVUT (základní koncept, směrnice, normy, metodiky)</t>
  </si>
  <si>
    <t>Analýzy (ASW, výkon ASW, funkcionalita, náklady, opakované služby, ostatní)</t>
  </si>
  <si>
    <t>Systematická evidence služeb, subsystémů, HW, návrh optimalizace</t>
  </si>
  <si>
    <t>Portál ČVUT (Intranet)</t>
  </si>
  <si>
    <t>Centrální HelpDesk/ServiceDesk ČVUT</t>
  </si>
  <si>
    <t>Dokumenty - SharePoint - zavádění nových agend a školení</t>
  </si>
  <si>
    <t>Procesní portál</t>
  </si>
  <si>
    <t>Systematická školení zaměstnanců (základní nástroje, ASW ČVUT)</t>
  </si>
  <si>
    <t>Multimediální banka ČVUT - Mediatéka</t>
  </si>
  <si>
    <t>Podpora a rozvoj VMware infrastruktury</t>
  </si>
  <si>
    <t>Podpora videokonferencí</t>
  </si>
  <si>
    <t>Integrace aplikací - požadavky fakult</t>
  </si>
  <si>
    <t>Konsolidace a nové služby autentizačních autorizačních a identifikačních systémů</t>
  </si>
  <si>
    <t>Podpora trojdohod v IS ČVUT</t>
  </si>
  <si>
    <t>Rozvoj IS/ IT v souladu s informační strategií fakultních součástí</t>
  </si>
  <si>
    <t>1 373,5</t>
  </si>
  <si>
    <t>Systém hodnocení kvality</t>
  </si>
  <si>
    <t>Zvyšování kvality výuky a podpory studia v bakalářských a navazujících magisterských studijních programech a v celoživotním vzdělávání</t>
  </si>
  <si>
    <t xml:space="preserve">Podpora zkvalitňování výukových a laboratorních prostor </t>
  </si>
  <si>
    <t xml:space="preserve">Podpora zařazení vynikajících absolventů doktorských studijních programů ČZU do post-doktorských pozic </t>
  </si>
  <si>
    <t xml:space="preserve">Podpora mimoškolních aktivit studentů </t>
  </si>
  <si>
    <t>Podpora pedagogické práce akademických pracovníků a profilace a inovace studijních programů na úrovni předmětů/kurzů (soutěž I)</t>
  </si>
  <si>
    <t xml:space="preserve">Tvůrčí práce studentů směřující k inovaci vzdělávací činnosti </t>
  </si>
  <si>
    <t xml:space="preserve">Podpora služeb Centra audiovizuální podpory ve výukovém procesu </t>
  </si>
  <si>
    <t xml:space="preserve">Podpora letních škol, účasti studentů na nich a vystoupení studentů na mezinárodních konferencích </t>
  </si>
  <si>
    <t>Podpora dlouhodobých studijních výjezdů studentů ČZU (včetně studentů DSP) do zahraničí a dlouhodobých studijních pobytů zahraničních studentů na ČZU</t>
  </si>
  <si>
    <t xml:space="preserve">Podpora mezinárodní spolupráce při přípravě projektů </t>
  </si>
  <si>
    <t xml:space="preserve">Podpora činností ČZU v mezinárodních sítích, jejíchž je univerzita a její součásti členem </t>
  </si>
  <si>
    <t xml:space="preserve">Podpora zařazení zahraničních absolventů doktorských studijních programů do post-doktorských pozic a vytváření nových pozic </t>
  </si>
  <si>
    <t xml:space="preserve">Zajištění rozvoje a provozu Univerzitního informačního systému (UIS) </t>
  </si>
  <si>
    <t xml:space="preserve">Sdílené služby datového centra a optimalizace primární provozní databáze ČZU </t>
  </si>
  <si>
    <t>Marketingová prezentace na výstavách a jiných akcích mimo univerzitu</t>
  </si>
  <si>
    <t xml:space="preserve">Podpora dlouhodobých stáží doktorandů na excelentních výzkumných pracovištích </t>
  </si>
  <si>
    <t xml:space="preserve">Podpora elektronických informačních zdrojů a elektronických verzí časopisů </t>
  </si>
  <si>
    <t xml:space="preserve">Podpora vědeckých časopisů, které ČZU vydává nebo se na jejich vydávání podílí </t>
  </si>
  <si>
    <t xml:space="preserve">Podpora popularizace výsledků vědy a výzkumu ČZU </t>
  </si>
  <si>
    <t>Komercializace duševního vlastnictví a Licenční fond</t>
  </si>
  <si>
    <t xml:space="preserve">Podpora hlídání dětí zaměstnanců a doktorandů univerzity </t>
  </si>
  <si>
    <t xml:space="preserve">Velké investiční projekty </t>
  </si>
  <si>
    <t>1. Počet studentů - celkem</t>
  </si>
  <si>
    <t>2. Novelizovat stipendijní řád a příslušné směrnice v oblasti stipendijní podpory</t>
  </si>
  <si>
    <t>Novelizovat stipendijní řád</t>
  </si>
  <si>
    <t>Částečně splněno</t>
  </si>
  <si>
    <t>3. Dosáhnout průchodnosti (úspěšného ukončení) studiem nad 90 %</t>
  </si>
  <si>
    <t xml:space="preserve">Dosáhnout průchodnosti </t>
  </si>
  <si>
    <t>Splněno</t>
  </si>
  <si>
    <t>4. Podpořit projekty FRVUČ min. 1.000 tis. Kč</t>
  </si>
  <si>
    <t>Podpořit projekty FRVUČ</t>
  </si>
  <si>
    <t>5. Na fakultách připravit a každoročně realizovat min. 6 projektů</t>
  </si>
  <si>
    <t>Realizovat projekty</t>
  </si>
  <si>
    <t>6. Hodnotit veřejná vystoupení studentů a z toho procesu učinit integrální součást řídicích činností</t>
  </si>
  <si>
    <t>Hodnotit veřejná vystoupení studentů</t>
  </si>
  <si>
    <t>7. Uskutečnit veřejná vystoupení studentů</t>
  </si>
  <si>
    <t> 365</t>
  </si>
  <si>
    <t>390 </t>
  </si>
  <si>
    <t>8. Analyzovat činnost Society for Artistic Research a rozhodnout o členství JAMU v ní</t>
  </si>
  <si>
    <t>Analyzovat činnost</t>
  </si>
  <si>
    <t>9. Dokončit procesní analýzu</t>
  </si>
  <si>
    <t>Dokončit procesní analýzu</t>
  </si>
  <si>
    <t>10. Adaptovat a ustavit organizační strukturu řízení kvality</t>
  </si>
  <si>
    <t>Adaptovat a ustavit strukturu</t>
  </si>
  <si>
    <t>11. Ustanovit metodu ověřování kvality v rámci školy</t>
  </si>
  <si>
    <t>Ustanovit metodu</t>
  </si>
  <si>
    <t>12. Aktualizovat kariérní a personální plány</t>
  </si>
  <si>
    <t>Aktualizovat plány</t>
  </si>
  <si>
    <t>13. Počty přepočtených úvazků (studenti DSP, mladí a začínající pedagogové)</t>
  </si>
  <si>
    <t>14. a) Počty školení CŽV</t>
  </si>
  <si>
    <t>14. b) Počty účastníků CŽV</t>
  </si>
  <si>
    <t>15. Realizovat festivaly (SETKÁNÍ/ENCOUNTER, MSLJ, Setkávání nové hudby Plus a další)</t>
  </si>
  <si>
    <t>Realizovat festivaly</t>
  </si>
  <si>
    <t>16. Uskutečnit Festival bicích nástrojů</t>
  </si>
  <si>
    <t>Uskutečnit festival</t>
  </si>
  <si>
    <t>17. Realizovat aktivity v rámci plánu reprodukce a rozvoje technologií JAMU</t>
  </si>
  <si>
    <t>Realizovat aktivity</t>
  </si>
  <si>
    <t>18. Upřesnit reálný roční plán Reprodukce rozvoje technologií JAMU</t>
  </si>
  <si>
    <t>Upřesnit plán</t>
  </si>
  <si>
    <t>1 Podpora naplnění cílů DZ JU 2016 – 2020</t>
  </si>
  <si>
    <t>1.1 Vzdělávání</t>
  </si>
  <si>
    <t>1.1.I Počet podpořených účastníků kurzů CŽV</t>
  </si>
  <si>
    <t>1.1.III Spuštění a periodicky se opakující projekt Dětské univerzity</t>
  </si>
  <si>
    <t>1.1.VI Celouniverzitní mechanismy pro získávání zpětné vazby od hlavních cílových skupin</t>
  </si>
  <si>
    <t>1.1.VII Počet inovovaných studijních programů/oborů</t>
  </si>
  <si>
    <t xml:space="preserve">1.1.IX Počet nových studijních materiálů multimediálního charakteru </t>
  </si>
  <si>
    <t>1.1.XIII Nové/inovované vybavení pro studijní programy/obory</t>
  </si>
  <si>
    <t>1.1.XVIII Počet nových služeb pro studenty se specifickými potřebami</t>
  </si>
  <si>
    <t xml:space="preserve">1.1.XIX Počet inovovaných poradenských a podpůrných služeb pro studenty </t>
  </si>
  <si>
    <t>1.1.XXI Počet a stav (nových/inovovaných) specifických strategických dokumentů v rámci strategického téma vzdělávání</t>
  </si>
  <si>
    <t>1.1.XXIII Počet a stav (nových/inovovaných) strategických nástrojů/systémů/metodik v rámci strategického téma vzdělávání</t>
  </si>
  <si>
    <t>1.2 Výzkum</t>
  </si>
  <si>
    <t>1.2.I Zvýšení výnosů ze smluvního/kontrahovaného výzkumu, vývoje a inovací (spolupráce s praxí) a prodeje licencí k duševnímu vlastnictví na celkových výnosech(mil. Kč)</t>
  </si>
  <si>
    <t>1.2.II Počet podpořených pracovníků v rámci služeb KTT</t>
  </si>
  <si>
    <t>1.2.III Objem prostředků získaných ze zahraničních grantů (tis. Kč)</t>
  </si>
  <si>
    <t>1.2.IV Nastavení portfolia výzkumných programů</t>
  </si>
  <si>
    <t>1.2.V Počet výstupů v médiích v rámci propagace významných výsledků výzkumu</t>
  </si>
  <si>
    <t>1.2.VII Počet a stav (nových/inovovaných) specifických opatření/směrnic/nařízení v rámci strategického téma výzkum</t>
  </si>
  <si>
    <t>1.3 Internacionalizace</t>
  </si>
  <si>
    <t>1.3.I Počet studentů, kteří vyjeli na nejméně 30 denní zahraniční pobyt nebo stáž</t>
  </si>
  <si>
    <t>1.3.II Počet pracovníků, kteří vyjeli na zahraniční pobyt nebo stáž</t>
  </si>
  <si>
    <t>1.3.IV Počet zahraničních pracovníků, kteří přijeli na pobyt nebo stáž</t>
  </si>
  <si>
    <t>1.3.XII Realizace cílených marketingových kampaní na podporu internacionalizace</t>
  </si>
  <si>
    <t>1.4 Otevřenost</t>
  </si>
  <si>
    <t>1.4.I Vybudování a zprovoznění celouniverzitního Alumni klubu</t>
  </si>
  <si>
    <t>1.4.II Atraktivní, interaktivní, uživatelsky příjemná a funkční webová platforma</t>
  </si>
  <si>
    <t>1.4.III Počet absolventů aktivně využívajících nabídky služeb Alumni klubu</t>
  </si>
  <si>
    <t>1.4.IV Zvýšení počtu příspěvků o univerzitě v regionálních a celostátních médiích</t>
  </si>
  <si>
    <t>1.4.V Zvýšení počtu vyjádření odborníků univerzity k aktuálním celospolečenským tématům v médiích</t>
  </si>
  <si>
    <t>1.4.VI Zvýšení počtu dlouhodobě spolupracujících ZŠ, SŠ, VOŠ</t>
  </si>
  <si>
    <t>1.4.VIII Počet a stav (nových/inovovaných) specifických strategických dokumentů v rámci strategického téma otevřenost</t>
  </si>
  <si>
    <t>1.4.X Počet a stav (nových/inovovaných) strategických nástrojů/systémů/metodik v rámci strategického téma otevřenost</t>
  </si>
  <si>
    <t>1.5 Řízení</t>
  </si>
  <si>
    <t>1.5.I Počet a stav (nových/inovovaných) specifických strategických dokumentů v rámci strategického téma řízení</t>
  </si>
  <si>
    <t>1.5.II Počet a stav (nových/inovovaných) specifických opatření/směrnic/nařízení v rámci strategického téma řízení</t>
  </si>
  <si>
    <t>1.5.III Počet a stav (nových/inovovaných) strategických nástrojů/systémů/metodik v rámci strategického téma řízení</t>
  </si>
  <si>
    <t>1.5.IV Počet podpořených strategických projektů v rámci udržitelnosti v programovacím období EU 2007-2013</t>
  </si>
  <si>
    <t>1.5.V Počet podpořených strategických projektů pro plánovanou realizaci v novém programovacím období EU 2014-2020</t>
  </si>
  <si>
    <t>1.5.VII Počet souborů stavební projektové dokumentace plánovaných investičních záměrů</t>
  </si>
  <si>
    <t>1.5.VIII Počet modernizovaných technologií/systémů</t>
  </si>
  <si>
    <t>1.5.IX Počet nových technologií/systémů</t>
  </si>
  <si>
    <t>2 Podpora pedagogické a tvůrčí práce</t>
  </si>
  <si>
    <t xml:space="preserve">2.1.I Počet inovovaných předmětů stávajících studijních programů/oborů </t>
  </si>
  <si>
    <t xml:space="preserve">2.2.II Počet podpořených studentů v rámci jejich tvůrčí práce směřující k inovaci vzdělávací činnosti </t>
  </si>
  <si>
    <r>
      <t xml:space="preserve">Naplňování stanovených cílů/indikátorů </t>
    </r>
    <r>
      <rPr>
        <b/>
        <sz val="10"/>
        <color rgb="FFFF0000"/>
        <rFont val="Calibri"/>
        <family val="2"/>
        <charset val="238"/>
        <scheme val="minor"/>
      </rPr>
      <t>**</t>
    </r>
  </si>
  <si>
    <t>Prioritní cíl 1 Zajišťování kvality</t>
  </si>
  <si>
    <t>Prioritní cíl 2 Diverzita a dostupnost</t>
  </si>
  <si>
    <t>Prioritní cíl 3 Internacionalizace</t>
  </si>
  <si>
    <t>Prioritní cíl 4 Relevance</t>
  </si>
  <si>
    <t>Prioritní cíl 5 Kvalitní a relevantní výzkum, vývoj a inovace</t>
  </si>
  <si>
    <t>Prioritní cíl 6 Rozhodování založené na datech</t>
  </si>
  <si>
    <t>Prioritní cíl 7 Rozvoj fakult a vysokoškolského ústavu</t>
  </si>
  <si>
    <t>Prioritní cíl 8 Podpora a inovace vzdělávací činnosti</t>
  </si>
  <si>
    <t xml:space="preserve">Stav průběžného naplňování Institucionálního plánu MU 
k datu 31. 12. 2016 </t>
  </si>
  <si>
    <t xml:space="preserve">Označení priority DZ MU </t>
  </si>
  <si>
    <t>Hlavní aktivity na léta 2016, 2017, 2018 plánované pro realizaci nebo zahájení s cílem naplňování DZ MU 2016–2020</t>
  </si>
  <si>
    <t>Jednotky</t>
  </si>
  <si>
    <t>Diverzifikace a otevřenost studijní nabídky</t>
  </si>
  <si>
    <t>U1.1</t>
  </si>
  <si>
    <t>a) Analýzy trendů studentské populace
b) Revize přijímacího řízení a jeho částečná inovace různými formami
c) Zpracování komunikační strategie k různým cílovým skupinám uchazečů a zahájení její realizace
d) Příprava a zahájení realizace aktivního poradenství na úrovni studijních programů
e) Rozvíjení spolupráce se středními školami v různých formách s cílem informování i vzdělávání budoucích uchazečů</t>
  </si>
  <si>
    <t>stav</t>
  </si>
  <si>
    <t>Opatření ke zvyšování studijní úspěšnosti identifikována</t>
  </si>
  <si>
    <t>Opatření ke zvyšování studijní úspěšnosti částečně implementována</t>
  </si>
  <si>
    <t>a) Realizováno
b) Realizováno 
c) Realizováno 
d) Nerealizováno 
e) Realizováno</t>
  </si>
  <si>
    <t>U1.2</t>
  </si>
  <si>
    <t>a) Analýza problematiky vyrovnávání rozdílů ve vstupních znalostech studentů
b) Vytvoření vzdělávacích příležitostí, například ve formě speciálních kurzů, s cílem zmenšit rozdíly ve vstupních znalostech různorodé populace studentů a podpora sociální a jazykové adaptace zájemců o studium s různým znevýhodněním
c) Informování a motivování ke studiu potenciální zájemce z řad Romů, dalších etnických menšin, ze skupin ohrožených sociálním vyloučením, osob ve výkonu trestu odnětí svobody, se zdravotním handicapem či s jiným znevýhodněním odpovídajícími komunikačními strategiemi</t>
  </si>
  <si>
    <t xml:space="preserve">Nástroje otevírající přístup ke studiu a jeho úspěšnému absolvování neimplementovány </t>
  </si>
  <si>
    <t>Nástroje otevírající přístup ke studiu a jeho úspěšnému absolvování částečně implementovány</t>
  </si>
  <si>
    <t xml:space="preserve">a) Nerealizováno
b) Nerealizováno
c) Nerealizováno
</t>
  </si>
  <si>
    <t>U1.3</t>
  </si>
  <si>
    <t>a) Analýza struktury studijních programů ve srovnání s mezinárodní praxí
b) Příprava revize údajů o studijních programech v Informačním systému MU a realizace prvních úprav
c) Zahájení diskuze o profilaci studijních programů na akademické a profesní dle novelizované legislativy a revize nabídky studijních programů</t>
  </si>
  <si>
    <t>Nedostatečné informace o studijních programech</t>
  </si>
  <si>
    <t>Revidované informace o studijních programech</t>
  </si>
  <si>
    <t>a) Realizováno 
b) Realizováno  
c) Nerealizováno</t>
  </si>
  <si>
    <t>U1.4</t>
  </si>
  <si>
    <t>a) Analýza mezinárodní praxe dvouoborového a víceoborového studia a redefinice charakteru tohoto studia na MU
b) Příprava nových a inovovaných studijních programů (např. učitelských programů, programů technologického zaměření, specializovaných profesních programů atd.)
c) Realizace studijních programů uskutečňovaných s jinými institucemi</t>
  </si>
  <si>
    <t>Stávající studijní nabídka</t>
  </si>
  <si>
    <t>Studijní nabídka obohacená o nové a inovované studijní programy</t>
  </si>
  <si>
    <t xml:space="preserve">a) Realizováno 
b) Realizováno
c) Realizováno </t>
  </si>
  <si>
    <t>U1.5</t>
  </si>
  <si>
    <t>a) Zmapování zájmu potenciálních uchazečů o celoživotní vzdělávání, včetně uchazečů se specifickými potřebami, a vytváření tomu odpovídající nabídky kurzů
b) Definování postupů a pravidel pro uznávání výsledků předchozího neformálního vzdělávání a informálního učení</t>
  </si>
  <si>
    <t>Stávající nabídka celoživotního vzdělávání</t>
  </si>
  <si>
    <t>Inovovaná nabídka celoživotního vzdělávání</t>
  </si>
  <si>
    <t>a) Nerealizováno
b) Nerealizováno</t>
  </si>
  <si>
    <t>Kvalitní vzdělávání reflektující aktuální trendy</t>
  </si>
  <si>
    <t>U2.1</t>
  </si>
  <si>
    <t>a) Reflexe požadavků novely zákona o vysokých školách a dalších návazných norem v procesech zajišťování a hodnocení kvality vzdělávacích a souvisejících činností
b) Diskuse a návrh vnitřních standardů a doporučení pro kvalitu a uskutečňování studijních programů
c) Vytvoření koncepce vnitřního akreditačního procesu
d) Vytvoření paragrafovaného znění vnitřní normy o studijních programech a její implementace včetně souvisejících organizačních opatření
e) Realizace pravidelných evaluací studijních programů</t>
  </si>
  <si>
    <t xml:space="preserve">Stávající systém zajišťování a hodnocení kvality </t>
  </si>
  <si>
    <t>Systém zajišťování a hodnocení kvality doplněn o nové komponenty</t>
  </si>
  <si>
    <t>a) Realizováno
b) Nerealizováno 
c) Realizováno
d) Nerealizováno
e) Realizováno</t>
  </si>
  <si>
    <t>U2.2</t>
  </si>
  <si>
    <t>a) Revize stávajících studentských průzkumů a rozšíření nástrojů pro práci s výsledky těchto šetření
b) Zapojování studentů do procesů zajišťování kvality (např. ve formě aktivní účasti v rámci pravidelných evaluací studijních programů atd.)
c) Zavedení programových rad bakalářských a  magisterských studijních programů včetně aktivní účasti studentů</t>
  </si>
  <si>
    <t>Nedostatečná role studentů v procesech zajišťování kvality vzdělávacích činností</t>
  </si>
  <si>
    <t>Posílení účasti studentů v procesech zajišťování kvality vzdělávacích činností</t>
  </si>
  <si>
    <t>a) Realizováno
b) Nerealizováno 
c) Nerealizováno</t>
  </si>
  <si>
    <t>U2.3</t>
  </si>
  <si>
    <t>a) Analýza univerzitní praxe v oblasti společných základů více oborů
b) Definování témat špičkových kurzů pro budoucí interdisciplinární moduly v akademických bakalářských studijních programech a zahájení přípravy obsahu těchto kurzů
c) Vytvoření nabídky vzdělávacích a tvůrčích možností pro individuální rozvoj talentovaných a vysoce motivovaných studentů</t>
  </si>
  <si>
    <t>Kurikulum bakalářského studia před revizí</t>
  </si>
  <si>
    <t xml:space="preserve">Částečná revize kurikula v bakalářských studijních programech </t>
  </si>
  <si>
    <t>U2.4</t>
  </si>
  <si>
    <t>a) Analýza používaných e learningových systémů a nástrojů, návrh strategie jejich dalšího rozvoje a zahájení její realizace
b) Zavádění technologických inovací a IT nástrojů do výuky ve vybraných oborech
c) Zavádění nových forem a metod vzdělávání s ohledem na různorodé cílové skupiny
d) Posilování praktických forem výuky (aplikace simulačních zařízení a technologií, realizace stáží studentů, hostování odborníků z praxe apod.)</t>
  </si>
  <si>
    <t>Nové trendy, metody a formy výuky identifikovány</t>
  </si>
  <si>
    <t>Nové trendy, metody a formy výuky částečně implementovány</t>
  </si>
  <si>
    <t>a) Nerealizováno
b) Realizováno
c) Nerealizováno
d) Realizováno</t>
  </si>
  <si>
    <t>Internacionalizace ve vzdělávání</t>
  </si>
  <si>
    <t>U3.1</t>
  </si>
  <si>
    <t>a) Zavedení nástrojů v Informačním systému MU pro sledování cizojazyčné výuky a analýza výuky v cizích jazycích na jednotlivých fakultách 
b) Stanovení univerzitního standardu užívání cizojazyčné studijní literatury a zvyšování požadavků na využívání cizích jazyků při studiu
c) Posilování ověřování vstupních cizojazyčných kompetencí uchazečů o studium v rámci přijímacího řízení</t>
  </si>
  <si>
    <t>Nástroje pro posílení užívání cizího jazyka v rámci studia identifikovány</t>
  </si>
  <si>
    <t>Nástroje pro posílení užívání cizího jazyka v rámci studia implementovány</t>
  </si>
  <si>
    <t>a) Realizováno
b) Nerealizováno
c) Realizováno</t>
  </si>
  <si>
    <t>U3.2</t>
  </si>
  <si>
    <t>a) Vytvoření nabídky a realizace studijních programů v oblasti cizích jazyků strategického významu, tj. čínština, japonština, vietnamština, arabština, balkánské jazyky aj.
b) Rozšíření nabídky výuky cizích jazyků směrem ke studentům i zaměstnancům
c) Realizace výuky odborných předmětů v cizích jazycích jako nedílné součásti českých studijních programů
d) Rozšiřování nabídky výuky akademického psaní a prezentačních dovedností v angličtině a dalších cizích jazycích
e) Motivace studentů ke zpracovávání závěrečných prací v cizích jazycích</t>
  </si>
  <si>
    <t>Nedostatečný podíl výuky odborných předmětů v cizích jazycích</t>
  </si>
  <si>
    <t xml:space="preserve">Posílená výuka odborných předmětů v cizích jazycích </t>
  </si>
  <si>
    <t>a) Nerealizováno
b) Realizováno
c) Realizováno
d) Realizováno
e) Nerealizováno</t>
  </si>
  <si>
    <t>U3.3</t>
  </si>
  <si>
    <t>a) Příprava studijních programů plně vyučovaných v cizích jazycích a společných studijních programů typu joint degree
b) Organizování letních škol v cizích jazycích a integračních aktivit pro zahraniční studenty
c) Propagační aktivity studijní nabídky směrem do zahraničí</t>
  </si>
  <si>
    <t>Nedostatečná nabídka studijních programů v cizích jazycích</t>
  </si>
  <si>
    <t>Připravované studijní programy v cizích jazycích</t>
  </si>
  <si>
    <t>a) Realizováno
b) Realizováno
c) Realizováno</t>
  </si>
  <si>
    <t>U3.4</t>
  </si>
  <si>
    <t>a) Prohloubení přípravy pro vyjíždějící studenty za studiem do zahraničí prostřednictvím speciálně zaměřených kurzů
b) Rozšiřování nabídky příležitostí pro oboustrannou mezinárodní mobilitu studentů a zaměstnanců
c) Zajišťování odpovídajících možností zahraničních studijních pobytů ve vazbě na zaměření studijních programů, a to s cílem maximalizovat míru uznávání absolvované části studia v zahraničí
d) Realizace výuky českého jazyka pro zahraniční studenty, včetně studentů ze Slovenska, a motivování zahraničních studentů ke studiu češtiny</t>
  </si>
  <si>
    <t>Stávající nabídka příležitostí pro oboustrannou mezinárodní mobilitu studentů a zaměstnanců</t>
  </si>
  <si>
    <t>Rozšířená nabídka příležitostí pro oboustrannou mezinárodní mobilitu studentů a zaměstnanců i zvýšená kvalita souvisejících služeb</t>
  </si>
  <si>
    <t>a) Realizováno
b) Realizováno
c) Nerealizováno
d) Realizováno</t>
  </si>
  <si>
    <t>Individualizované doktorské studium</t>
  </si>
  <si>
    <t>U4.1</t>
  </si>
  <si>
    <t>a) Zavedení nástrojů získávání zpětné vazby na kvalitu doktorského studia od studentů
b) Rozšíření způsobů poskytování zpětné vazby doktorandům v průběhu studia (např. aktivní rolí oborových rad nebo zavedením mentorství)
c) Vytvoření a realizace vzdělávacího kurzu pro začínající školitele doktorandů</t>
  </si>
  <si>
    <t>Absence nástrojů zpětné vazby v doktorském studiu</t>
  </si>
  <si>
    <t>Navržené a částečně aplikované nástroje zpětné vazby v doktorském studiu</t>
  </si>
  <si>
    <t>U4.2</t>
  </si>
  <si>
    <t>a) Založení školy doktorských studií zajišťující společné prvky doktorského studia
b) Definování společných standardů doktorského studia a realizace vnitřního hodnocení doktorských studijních programů
c) Revize nabídky doktorských studijních programů</t>
  </si>
  <si>
    <t>Definovaná koncepce školy doktorských studií</t>
  </si>
  <si>
    <t>Založená škola doktorských studií</t>
  </si>
  <si>
    <t>a) Nerealizováno
b) Nerealizováno
c) Nerealizováno</t>
  </si>
  <si>
    <t>U4.3</t>
  </si>
  <si>
    <t>a) Příprava a zahájení výuky přenositelných dovedností a metodologie vědy napříč doktorskými studijními programy
b) Inovace a modernizace kurzu PREFEKT 
c) Poskytování kariérního poradenství a servisu pro co nejlepší uplatňování absolventů doktorského studia v tuzemsku i v zahraničí
d) Realizace stáží studentů doktorského studia v aplikační sféře a ve výzkumných institucích</t>
  </si>
  <si>
    <t>Absence aktivní podpory profesního uplatňování doktorandů</t>
  </si>
  <si>
    <t>Zahájení poskytování aktivní podpory profesního uplatňování doktorandů  </t>
  </si>
  <si>
    <t>U4.4</t>
  </si>
  <si>
    <t>a) Rozvoj různých forem spolupráce v doktorském studiu s Akademií věd ČR a s jinými vysokými školami a výzkumnými institucemi včetně zahraničních
b) Příprava strategie marketingových a náborových aktivit doktorského studia směrem k různým cílovým skupinám a její realizace</t>
  </si>
  <si>
    <t>Nedostatečná propagace doktorského studia směrem k potenciálním uchazečům</t>
  </si>
  <si>
    <t>Zpracovaná a částečně implementovaná strategie marketingových a náborových aktivit</t>
  </si>
  <si>
    <t>a) Realizováno
b) Realizováno</t>
  </si>
  <si>
    <t xml:space="preserve">Excelence a relevance výzkumu </t>
  </si>
  <si>
    <t>U5.1</t>
  </si>
  <si>
    <t>a) Definování výzkumných priorit a strategických mezioborových výzkumných témat
b) Optimalizace personálního složení pracovišť v souladu se stanovenými prioritami ve vzdělávání a výzkumu</t>
  </si>
  <si>
    <t>Absence jasného vymezení výzkumných priorit a strategických mezioborových témat</t>
  </si>
  <si>
    <t>Vymezené výzkumné priority a strategická mezioborová témata</t>
  </si>
  <si>
    <t>a) Realizováno
b) Nerealizováno</t>
  </si>
  <si>
    <t>U5.2</t>
  </si>
  <si>
    <t>a) Zahájení činnosti mezinárodního vědeckého panelu jako poradního orgánu pro výzkum
b) Vytvoření univerzitní koncepce Open Access a zahájení její implementace
c) Rozvíjení projektové podpory a souvisejícího servisu výzkumným týmům při přípravě projektů do Horizon 2020</t>
  </si>
  <si>
    <t>Nedostatečná mezinárodní viditelnost univerzitního výzkumu</t>
  </si>
  <si>
    <t>Implementovaná opatření pro upevnění výzkumu v mezinárodním prostředí</t>
  </si>
  <si>
    <t>U5.3</t>
  </si>
  <si>
    <t>a) Vytvoření nabídky výzkumných témat zabývajících se řešením společenských problémů pro spolupráci s organizacemi veřejné správy
b) Rozvíjení projektové podpory a souvisejícího servisu pro spolupráci s partnery z aplikační sféry
c) Dobudování efektivního a udržitelného systému komercializace výsledků a znalostí včetně zefektivnění nakládání s duševním vlastnictvím</t>
  </si>
  <si>
    <t xml:space="preserve">Nedostatečný dopad výsledků univerzitního výzkumu ve společnosti </t>
  </si>
  <si>
    <t>Implementovaná opatření pro posílení dopadu výsledků univerzitního výzkumu ve společnosti</t>
  </si>
  <si>
    <t>a) Nerealizováno
b) Realizováno
c) Nerealizováno</t>
  </si>
  <si>
    <t xml:space="preserve">Efektivita výzkumu a stimulující prostředí </t>
  </si>
  <si>
    <t>U6.1</t>
  </si>
  <si>
    <t>a) Kompletace opatření pro plánování, pořizování a využívání nákladných přístrojů a zařízení pro výzkum a jejich implementace                                     
b) Zavedení otevřeného přístupu k centrálním servisním pracovištím pro výzkum (tzv. Core Facilities) s transparentními pravidly užívání a fungování</t>
  </si>
  <si>
    <t xml:space="preserve">Vytvořená koncepce plánování, pořizování a sdílení nákladných přístrojů, zařízení a technologií pro výzkum  </t>
  </si>
  <si>
    <t xml:space="preserve">Zavedený systém plánování, pořizování a sdílení infrastruktur </t>
  </si>
  <si>
    <t>U6.2</t>
  </si>
  <si>
    <t>a) Vytvoření metodiky pro pravidelnou evaluaci výzkumu na úrovni pracovišť 
b) Evaluace výzkumného výkonu a akademických aktivit na úrovni pracovišť, pracovních týmů i jednotlivců
c) Podpora publikování výzkumných výsledků v angličtině, a v dalších relevantních cizích jazycích pro daný obor, v periodicích, která jsou sledována předními světovými databázemi</t>
  </si>
  <si>
    <t>Pilotně ověřena evaluace výzkumného výkonu vybranými nástroji na úrovni instituce</t>
  </si>
  <si>
    <t>Zavedená periodická evaluace výzkumného výkonu stávajícími i novými nástroji na úrovni instituce i pracovišť</t>
  </si>
  <si>
    <t>U6.3</t>
  </si>
  <si>
    <t>a) Optimalizace portfolia elektronických informačních zdrojů, zejména klíčových vědeckých a odborných zdrojů s on-line přístupem
b) Zajištění profesionálního řešení etických otázek výzkumu včetně souvisejícího právního servisu
c) Zajištění informačního servisu a projektové podpory pro získávání a realizaci výzkumných grantů
d) Podpora sdílení poznatků a vzájemné informovanosti organizací přednášek a kurzů</t>
  </si>
  <si>
    <t>Servis k výzkumné činnosti zajišťován</t>
  </si>
  <si>
    <t xml:space="preserve">Servis k výzkumné činnosti zajišťován širším portfoliem služeb </t>
  </si>
  <si>
    <t xml:space="preserve">a) Realizováno
b) Realizováno
c) Realizováno
d) Realizováno
</t>
  </si>
  <si>
    <t>Vnitřní kultura založená na sdílených hodnotách</t>
  </si>
  <si>
    <t>U7.1</t>
  </si>
  <si>
    <t>a) Příprava oslav 100. výročí založení univerzity
b) Rozvoj nástrojů pro ocenění kvalitní práce studentů, absolventů a zaměstnanců
c) Podpora angažovanosti zaměstnanců a studentů v řešení společenských otázek</t>
  </si>
  <si>
    <t>Realizace řady aktivit pro kultivaci vnitřního prostředí</t>
  </si>
  <si>
    <t>Rozšířené portfolio aktivit pro kultivaci vnitřního prostředí</t>
  </si>
  <si>
    <t>U7.2</t>
  </si>
  <si>
    <t>a) Zpracování koncepce interní komunikace a její realizace s využitím moderních komunikačních nástrojů
b) Implementace inovovaného jednotného vizuálního stylu a posílení sdílení vizuální identity univerzity</t>
  </si>
  <si>
    <t>První návrh koncepce interní komunikace v podobě definování potřeb</t>
  </si>
  <si>
    <t>Komplexně zpracovaná a částečně implementovaná koncepce interní komunikace</t>
  </si>
  <si>
    <t>U7.3</t>
  </si>
  <si>
    <t>a) Analýza možností a zpracování koncepce pro poskytování služeb seniorům z řad zaměstnanců MU
b) Rozvoj a poskytování informačních a poradenských služeb pro studenty, absolventy a zaměstnance</t>
  </si>
  <si>
    <t>Stávající spektrum poskytovaných služeb studentům, absolventům a zaměstnancům</t>
  </si>
  <si>
    <t>Rozšířené spektrum poskytovaných služeb studentům, absolventům a zaměstnancům</t>
  </si>
  <si>
    <t>a) Nerealizováno
b) Realizováno</t>
  </si>
  <si>
    <t>Inspirace a  odpovědnost ke společnosti</t>
  </si>
  <si>
    <t>U8.1</t>
  </si>
  <si>
    <t>a) Pořádání diskuzních panelů se zaměstnavateli, zástupci veřejných institucí a dalšími klíčovými partnery
b) Veřejná prezentace názorů akademických pracovníků a zástupců managementu směrem k veřejnosti (např. veřejné přednášky, besedy, vystupování v klasických médiích, příspěvky na sociálních sítích)
c) Aktivní účast a zapojení do tvorby politik, strategií a legislativy na regionální i celostátní úrovni zejména v klíčových oblastech odrážejících expertizu MU</t>
  </si>
  <si>
    <t xml:space="preserve">Stávající počet mediálních vyjádření odborníků z univerzity </t>
  </si>
  <si>
    <t xml:space="preserve">Vyšší počet mediálních vyjádření odborníků z univerzity </t>
  </si>
  <si>
    <t>U8.2</t>
  </si>
  <si>
    <t>a) Spolupráce s občanskými sdruženími, iniciativami a institucemi při řešení otázek spojených se vzděláváním Romů a jiných národnostních menšin či skupin ohrožených sociálním vyloučením
b) Posílení vztahů s absolventy jejich aktivním zapojením do konkrétních aktivit a projektů
c) Poskytování poradenství i jiné aktivní pomoci ze strany studentů a zaměstnanců jako služby veřejnosti směrem ke specifickým cílovým skupinám
d) Rozvoj zázemí pro realizaci populárně-naučných a kulturních událostí s využitím kapacity kina Scala, Mendelova muzea, Botanické zahrady MU, Centra léčivých rostlin atd.
e) Rozvoj partnerství s vysokými, středními, základními i mateřskými školami, s kulturními institucemi, sportovními kluby, neziskovými a zdravotními organizacemi a posilování spolupráce s komerční sférou a veřejnou správou při řešení národních, regionálních i lokálních témat nebo společných projektů</t>
  </si>
  <si>
    <t>Stávající spektrum realizovaných aktivit ve vztahu k veřejnosti a v rámci uzavřených partnerství</t>
  </si>
  <si>
    <t>Širší spektrum realizovaných aktivit ve vztahu k veřejnosti a navázána nová partnerství s institucemi</t>
  </si>
  <si>
    <t>a) Realizováno
b) Realizováno
c) Realizováno
d) Realizováno
e) Realizováno</t>
  </si>
  <si>
    <t>U8.3</t>
  </si>
  <si>
    <t>a) Rozvíjení mediálních aktivit s cílem kultivace veřejného mínění
b) Rozvíjení portálu online.muni.cz a dalších komunikačních kanálů se značkou Munimedia a vytvoření elektronického časopisu pro akademickou obec ČR
c) Inovace univerzitní webové prezentace a využití dalších nástrojů digitálního marketingu s cílem efektivního šíření informací o činnosti univerzity směrem k veřejnosti
d) Revize rozsahu knihovních služeb a jejich poskytování v obvyklém mezinárodním standardu
e) Zvýšení kvality a dostupnosti služeb univerzitního nakladatelství, zejména posílením elektronické distribuce publikací a vydáváním publikací v cizích jazycích
f) Rozvoj vlastní ediční činnosti a vydávání odborných časopisů 
v on-line formách a využívání potenciálu e publikování k rychlejší distribuci poznatků
g) Popularizace vědeckých poznatků a nabídka různorodých vzdělávacích aktivit pro širokou veřejnost (rozvoj činnosti Mendelova muzea, dětské univerzity, univerzity třetího věku, aktivit Střediska pro pomoc studentům se specifickými nároky atd.)</t>
  </si>
  <si>
    <t>Stávající spektrum užívaných komunikačních kanálů směrem k veřejnosti</t>
  </si>
  <si>
    <t>Širší spektrum užívaných komunikačních kanálů směrem k veřejnosti</t>
  </si>
  <si>
    <t>a) Realizováno
b) Realizováno
c) Realizováno
d) Nerealizováno
e) Nerealizováno
f) Nerealizováno
g) Realizováno</t>
  </si>
  <si>
    <t xml:space="preserve">Personální řízení a profesní rozvoj zaměstnanců  </t>
  </si>
  <si>
    <t>U9.1</t>
  </si>
  <si>
    <t xml:space="preserve">a) Revize personálních předpisů
b) Vytvoření personální strategie pro obsazování pozic vedoucích pracovníků
c) Rozvoj nástrojů pro hodnocení výkonu a kvality práce akademických i neakademických pracovníků
d) Motivace pracovníků ke kvalifikačnímu růstu s cílem zvyšování podílu vysoce kvalifikovaných, zejména habilitovaných, akademických pracovníků </t>
  </si>
  <si>
    <t xml:space="preserve">Stávající personální předpisy a postupy a absence klíčových prvků v personálním řízení </t>
  </si>
  <si>
    <t>Návrh a zahájení implementace nových prvků a procesů v personálním řízení</t>
  </si>
  <si>
    <t>a) Realizováno
b) Nerealizováno
c) Realizováno
d) Nerealizováno</t>
  </si>
  <si>
    <t>U9.2</t>
  </si>
  <si>
    <t>a) Stanovení kritérií pro výběr akademických a vědeckých pracovníků zohledňujících působení vně MU
b) Podpora realizace pobytů zahraničních akademických pracovníků na MU v průběhu jejich tvůrčího volna a aktivní působení v této oblasti směrem k zahraničním institucím</t>
  </si>
  <si>
    <t>Absence definovaných jasných kritérií a postupů pro výběr pracovníků vně MU</t>
  </si>
  <si>
    <t>Identifikace a částečná implementace jasných kritérií a postupů pro výběr pracovníků vně MU</t>
  </si>
  <si>
    <t>U9.3</t>
  </si>
  <si>
    <t>a) Vytvoření a částečná implementace koncepce interního vzdělávání zaměstnanců
b) Založení celouniverzitního pracoviště podporujícího rozvoj pedagogických a dalších kompetencí akademických pracovníků i studentů doktorského studia a zajišťujícího vzdělávání neakademických pracovníků</t>
  </si>
  <si>
    <t>Absence uceleného systému interního vzdělávání zaměstnanců</t>
  </si>
  <si>
    <t xml:space="preserve">Zpracovaná koncepce interního vzdělávání zaměstnanců a její částečná implementace </t>
  </si>
  <si>
    <t>U9.4</t>
  </si>
  <si>
    <t>a) Identifikace a zavádění nástrojů na podporu slaďování kariéry na univerzitě s rodinným životem
b) Poskytování systematické podpory a asistence zahraničním pracovníkům a jejich rodinám v začleňování do běžného života v ČR a regionu
c) Vytvoření ucelené nabídky zaměstnaneckých a studentských benefitů i zvýhodněných nabídek od univerzitních partnerů a její efektivní zprostředkování
d) Podpora získávání mezinárodních pracovních zkušeností a posilování jazykových kompetencí akademických i neakademických pracovníků
e) Zpřístupňování pracovního prostředí zaměstnancům se změněnou pracovní schopností</t>
  </si>
  <si>
    <t>Absence spektra nástrojů a systematické podpory sladění kariéry na univerzitě s rodinným životem</t>
  </si>
  <si>
    <t>Identifikace a částečná implementace nástrojů a systematické podpory sladění kariéry na univerzitě s rodinným životem</t>
  </si>
  <si>
    <t>a) Nerealizováno
b) Realizováno
c) Nerealizováno
d) Realizováno
e) Realizováno</t>
  </si>
  <si>
    <t>Infrastruktura a správa instituce</t>
  </si>
  <si>
    <t>U10.1</t>
  </si>
  <si>
    <t>a) Dobudování zázemí pro výuku a výzkum a další činnosti v souladu se stanovenými strategickými cíli univerzity
b) Modernizace technologií, přístrojů a zařízení v návaznosti na potřebnost, závěry auditů, platné normy a požadavky efektivity</t>
  </si>
  <si>
    <t>Identifikované potřeby pro budování infrastrukturního zázemí</t>
  </si>
  <si>
    <t>Realizované akce a implementovaná opatření pro dobudování potřebného infrastrukturního zázemí</t>
  </si>
  <si>
    <t>U10.2</t>
  </si>
  <si>
    <t>a) Zajištění celouniverzitně sdílené 
on-line evidence výukových prostor a rozvoj nástrojů posilujících sdílení a optimální využívaní vybudovaných prostorových kapacit pro výzkumné účely
b) Revize zajištění bezpečnosti v univerzitních budovách včetně souvisejících interních předpisů, obnova a rozvoj nástrojů pro její posílení
c) Aktualizace pasportizace a dat pro Building Information Model (tzv. BIM) a provozování a rozvoj Building Management System MU (tzv. BMS)</t>
  </si>
  <si>
    <t>Identifikované potřeby pro posílení efektivity provozování a správy budov a jejich bezpečnosti</t>
  </si>
  <si>
    <t>Realizované akce a implementovaná opatření pro posílení efektivity provozování a správy budov a jejich bezpečnosti</t>
  </si>
  <si>
    <t>a) Nerealizováno
b) Realizováno
c) Realizováno</t>
  </si>
  <si>
    <t>U10.3</t>
  </si>
  <si>
    <t>a) Analýza služeb zajišťovaných univerzitou a jejími součástmi s cílem identifikace vhodných agend pro integraci, outsourcing, insourcing  nebo efektivnější přerozdělení mezi součásti univerzity</t>
  </si>
  <si>
    <t xml:space="preserve">Identifikována potřeba analýzy služeb zajišťovaných univerzitou </t>
  </si>
  <si>
    <t xml:space="preserve">Zpracovaná analýza služeb zajišťovaných univerzitou a jejími součástmi </t>
  </si>
  <si>
    <t>a) Nerealizováno</t>
  </si>
  <si>
    <t>U10.4</t>
  </si>
  <si>
    <t>a) Zajištění odpovídajícího servisu, zejména projektového, ekonomického, právního a v oblasti duševního vlastnictví, pro posilování diferenciace zdrojů financování
b) Analýza a zpracování koncepce pro poskytování nové nabídky vzdělávání formou studijních programů a kurzů realizovaných v rámci institutu neziskového typu</t>
  </si>
  <si>
    <t>Identifikována opatření pro posílení diferenciace zdrojů financování</t>
  </si>
  <si>
    <t>Implementovaná opatření pro posílení diferenciace zdrojů financování</t>
  </si>
  <si>
    <t>Informační systémy a IT podpora</t>
  </si>
  <si>
    <t>U11.1</t>
  </si>
  <si>
    <t>a) Centralizovaný sběr a vyhodnocování požadavků pro rozvoj stávajících informačních systémů a určení týmu pro koordinaci integrovaného přístupu v rozvoji informačních systémů
b) Rozvoj a inovace Informačního systému MU zejména ve studijních agendách, a to se zohledněním novely vysokoškolského zákona a potřeb instituce
c) Rozvoj funkcionalit ekonomicko-správních informačních systémů v návaznosti na legislativní změny a potřeby uživatelů
d) Posilování mezinárodního charakteru univerzitního prostředí jazykovými mutacemi informačních systémů</t>
  </si>
  <si>
    <t xml:space="preserve">Identifikované požadavky na rozvoj informačních systémů a jejich uživatelskou přívětivost </t>
  </si>
  <si>
    <t xml:space="preserve">Částečně implementovaná opatření a kroky v rozvoji informačních systémů </t>
  </si>
  <si>
    <t>U11.2</t>
  </si>
  <si>
    <t>a) Identifikace požadavků, zpracování koncepce, volba a realizace postupu pro zajištění platformy pro sdílenou práci a komunikaci
b) Vytvoření funkčního intranetu pro efektivní sdílení interních informací, postupů, závazných pravidel, událostí a dalšího relevantního obsahu</t>
  </si>
  <si>
    <t>Identifikovaný a popsaný požadavek na platformu usnadňující interní spolupráci a komunikaci</t>
  </si>
  <si>
    <t>Nalezení vhodné platformy pro sdílenou práci a komunikaci a její pilotní ověření</t>
  </si>
  <si>
    <t>b) Realizováno
c) Nerealizováno</t>
  </si>
  <si>
    <t>U11.3</t>
  </si>
  <si>
    <t>a) Revize stávajících dat a inovace jejich struktur v informačních systémech pro manažerské účely, a to v požadované struktuře, formě a uživatelské přívětivosti
b) Zajištění elektronizace vnitřního systému zajišťování a hodnocení kvality i dalších agend vnitřní správy
c) Pokračování elektronizace administrativy, zefektivňování vnitřního oběhu dokumentů a směřování k tzv. bezpapírové instituci
d) Rozvoj nástrojů pro efektivní ukládání, zpracování a zpřístupnění vědeckých dat (tzv. Open Research Data) a tvorba univerzitní politiky v této oblasti
e) Analýza a zpracování koncepce dlouhodobého ukládání a ochrany dokumentů a vědeckých dat (tzv. Long Term Preservation) a pilotní ověření zvoleného postupu
f) Digitalizace informací a rozvoj digitálních knihoven</t>
  </si>
  <si>
    <t>Identifikované požadavky na manažerskou práci s daty, elektronizaci procesů, ukládání vědeckých dat, dlouhodobé ukládání dokumentů a digitalizaci informací</t>
  </si>
  <si>
    <t>Částečně implementovaná opatření a kroky pro řešení požadavků na manažerskou práci s daty, elektronizaci procesů, ukládání vědeckých dat, dlouhodobé ukládání dokumentů a digitalizaci informací </t>
  </si>
  <si>
    <t>a) Nerealizováno
b) Nerealizováno
c) Realizováno
d) Nerealizováno
e) Nerealizováno
f) Realizováno</t>
  </si>
  <si>
    <t>U11.4</t>
  </si>
  <si>
    <t>a) Revize kapacit páteřní datové sítě a provozu optických vláken, stanovení další strategie jejich provozu a rozvoje
b) Optimalizace univerzitní 
e-infrastruktury
c) Rozvoj prostředí pro práci s citlivými daty</t>
  </si>
  <si>
    <t xml:space="preserve">Identifikované požadavky na rozvoj univerzitní e‑infrastruktury </t>
  </si>
  <si>
    <t>Částečně implementovaná opatření a kroky pro řešení požadavků na kapacity datové sítě, e‑infrastruktury a práci s citlivými daty</t>
  </si>
  <si>
    <t>Finanční prostředky</t>
  </si>
  <si>
    <t>Poskytnuté</t>
  </si>
  <si>
    <t xml:space="preserve"> Vyčerpané</t>
  </si>
  <si>
    <t>Neinvestiční (v tis. Kč)</t>
  </si>
  <si>
    <t>Investiční (v tis. Kč)</t>
  </si>
  <si>
    <t>Kvalitním studiem ke vzdělanosti</t>
  </si>
  <si>
    <t>Excelentní vědou k rozvoji poznání</t>
  </si>
  <si>
    <t>Univerzita PRO společnost</t>
  </si>
  <si>
    <t>SMART univerzita</t>
  </si>
  <si>
    <t>Komunikace jako základ spolupráce</t>
  </si>
  <si>
    <t>Finance rozdělované formou grantové soutěže na podporu pedagogické činnosti</t>
  </si>
  <si>
    <t>Mezinárodní spolupráce v oblasti vzdělávání, výzkumu, vývoje, inovací a umělecké činnosti</t>
  </si>
  <si>
    <t>Rozšíření nabídky studia a počtu předmětů vyučovaných v anglickém jazyce</t>
  </si>
  <si>
    <t xml:space="preserve">Mezioborový blok cizojazyčných vyučovaných předmětů na FPF SU </t>
  </si>
  <si>
    <t>14 předmětů</t>
  </si>
  <si>
    <t>28 předmětů</t>
  </si>
  <si>
    <t xml:space="preserve">Studijní podklady v angličtině pro předměty v navazujícím magisterském studiu oboru PEM OPF SU </t>
  </si>
  <si>
    <t>2 předměty</t>
  </si>
  <si>
    <t>studijní podklady v angličtině pro všechny povinné a povinně volitelné předměty v navazujícím magisterském a doktorském studiu PEM</t>
  </si>
  <si>
    <t>Zařazení anglicky vyučovaných předmětů do české výuky oboru PEM jako alternativu pro české studenty na OPF SU</t>
  </si>
  <si>
    <t>1 předmět pro české studenty</t>
  </si>
  <si>
    <t>10 předmětů pro české studenty</t>
  </si>
  <si>
    <t xml:space="preserve">Rozšíření nabídky předmětů vyučovaných v cizím jazyce pro domácí i zahraniční studenty na FVP SU </t>
  </si>
  <si>
    <t>10 předmětů</t>
  </si>
  <si>
    <t>30 předmětů</t>
  </si>
  <si>
    <t>Příprava studijních oborů vyučovaných v angličtině a studijních oborů typu joint-degree na jednotlivých součástech</t>
  </si>
  <si>
    <t xml:space="preserve">Příprava mezinárodního společného studijního programu v oblasti astrofyziky a příprava a podání akreditačních materiálů pro mezinárodní společný studijní program v oblasti astrofyziky na FPF SU </t>
  </si>
  <si>
    <t>neexistuje</t>
  </si>
  <si>
    <t>studijní program</t>
  </si>
  <si>
    <t xml:space="preserve">Rozšíření výuky předmětů v angličtině pro výměnné zahraniční studenty (Exchange studies) v rámci programu Erasmus plus na OPF SU </t>
  </si>
  <si>
    <t>40 předmětů</t>
  </si>
  <si>
    <t xml:space="preserve">Vytvoření předpokladů pro zahájení akreditované výuky oboru PEM pro zahraniční studenty (Degree studies) na OPF SU </t>
  </si>
  <si>
    <t>10 studentů magisterského studia, 2 studenti doktorského studia</t>
  </si>
  <si>
    <t>Příprava trojstranného studijního programu joint-degree na FVP SU</t>
  </si>
  <si>
    <t>Existence dvoustranného navazujícího joint-degree oboru</t>
  </si>
  <si>
    <t>Rozříření spolupráce o další univerzitu ze zemí Visegrádu</t>
  </si>
  <si>
    <t>Rozšíření počtu akademických pracovníků ze zahraničí a jejich zapojení do výuky na SU a podpora zahraničních stáží akademických pracovníků SU</t>
  </si>
  <si>
    <t>Prezentace možnosti vědecko-pedagogického působení na FPF SU v Opavě prostřednictvím mezinárodních akademických serverů a přijetí min. 2 zahraničních akademických pracovníků, úhrnem na dobu 8 měsíců ročně</t>
  </si>
  <si>
    <t>2 zahraniční vyučující</t>
  </si>
  <si>
    <t>vždy min. 2 zahraniční vyučující v letech 2016, 2017, 2018</t>
  </si>
  <si>
    <t>Zapojení zahraničních lektorů do výuky PEM na OPF SU</t>
  </si>
  <si>
    <t>2 semestrální pobyty zahraničních lektorů v rámci 1 akademického roku</t>
  </si>
  <si>
    <t>Vytvoření místa zahraničního profesora na FVP SU v Opavě v rozsahu 6 člověkoměsíců ročně</t>
  </si>
  <si>
    <t>1 stáž ročně</t>
  </si>
  <si>
    <t>Realizace krátkodobých (cca 3 týdny) stáží zahraničních pracovníků a studentů doktorského studia na FVP SU v Opavě, realizace krátkodobých stíží (14dní) pracovníků a doktorandů FVP SU v Opavě v zahraničí</t>
  </si>
  <si>
    <t>realizace mobilit v rámci programu Erasmus</t>
  </si>
  <si>
    <t xml:space="preserve">3 stáže ročně pro zahraniční akademické pracovníky, 2 stáže ročně pro akademické pracovníky a doktorandy SU v zahraničí </t>
  </si>
  <si>
    <t>Zlepšení jazykové úrovně akademických pracovníků (10 certifikátů na úrovni B2) na OPF SU</t>
  </si>
  <si>
    <t>10 pracovníků</t>
  </si>
  <si>
    <t>Rozšíření jazykové kompetence akademických pracovníků formou přípravy na získání jazykového certifikátu (10 certifikátů) na FVP SU</t>
  </si>
  <si>
    <t>minimum pracovníků</t>
  </si>
  <si>
    <t>Poradenské a kariérní centrum</t>
  </si>
  <si>
    <t>Vytvoření, spuštění, administrace portálu absolventů SU v Opavě</t>
  </si>
  <si>
    <t>vytvoření, spuštění, administrace portálu absolventů SU v Opavě</t>
  </si>
  <si>
    <t>Vytvoření, spuštění, administrace, aktualizace jednotného kariérního portálu studentů a absolventů SU v Opavě</t>
  </si>
  <si>
    <t>vytvoření, spuštění, administrace, aktualizace jednotného kariérního portálu</t>
  </si>
  <si>
    <t>Vytvoření, spuštění, administrace jednotného webového manuálu pro studenty SU v Opavě</t>
  </si>
  <si>
    <t>vytvoření, spuštění, administrace jednotného webového manuálu pro studenty SU v Opavě</t>
  </si>
  <si>
    <t>Realizace pravidelných sebezkušenostních cyklů seminářů pro studenty a absolventy SU v Opavě za účelem podpory vstupu na trh práce</t>
  </si>
  <si>
    <t>nerealizováno</t>
  </si>
  <si>
    <t>realizace 6 cyklů seminářů v Opavě a v Karviné (1 cyklus/semestr)</t>
  </si>
  <si>
    <t>Realizace odborných seminářů a přednášek pro studenty, absolventy, pracovníky SU v Opavě</t>
  </si>
  <si>
    <t>realizace 18 odborných akcí (6 akcí/rok)</t>
  </si>
  <si>
    <t>Realizace interaktivních workshopů se zástupci klíčových zaměstnavatelů</t>
  </si>
  <si>
    <t>realizace 12 akcí se zástupci zaměstnavatelů (4akce/rok)</t>
  </si>
  <si>
    <t>Realizace celouniverzitního Dne kariéry na SU v Opavě</t>
  </si>
  <si>
    <t>realizace 3 ročníků veletrhu Dne kariéry na SU (1 veletrh/rok)</t>
  </si>
  <si>
    <t>Realizace vybraných forem kariérního poradenství s ohledem na specifika cílových skupin</t>
  </si>
  <si>
    <t>realizace stávajících forem kariérního poradenství</t>
  </si>
  <si>
    <t>realizace stávajících a nových forem kariérního poradenství a služeb pro různé cílové skupiny</t>
  </si>
  <si>
    <t>Pravidelná evaluace zpětné vazby na ose uchazeč/student/absolvent</t>
  </si>
  <si>
    <t>realizace 9 analýz k podpoře činnosti Akademické poradny (3 analýzy/rok)</t>
  </si>
  <si>
    <t>Realizace vzdělávacího kurzu v oblasti sociálního podnikání, vyhodnocení zpětné vazby realizovaného kurzu včetně návrhu inovativních aktivit, vytvoření metodiky následného poradenství v oblasti sociálního podnikání</t>
  </si>
  <si>
    <t>realizace intenzivního kurzu v rozsahu 30 hodin, závěrečná zpráva na základě provedené zpětné vazby, metodika</t>
  </si>
  <si>
    <t>Podpora vybraných forem vzdělávání v rámci U3V</t>
  </si>
  <si>
    <t>Nové přednáškové cykly z různých vzdělávacích oblastí</t>
  </si>
  <si>
    <t>5 přednáškových cyklů/semestr</t>
  </si>
  <si>
    <t>Zvýšení počtu posluchačů</t>
  </si>
  <si>
    <t>Studijní materiály pro nové cykly</t>
  </si>
  <si>
    <t>ke každému přednáškovému cyklu 1 studijní opora</t>
  </si>
  <si>
    <t>Exkurze pro posluchače U3V</t>
  </si>
  <si>
    <t>minimálně jedna exkurze v každém semestru v jednotlivých pobočkách</t>
  </si>
  <si>
    <t>Propagace studia U3V</t>
  </si>
  <si>
    <t>Prezentace prostřednictvím tisku, webových stránek, knihovny fotografií</t>
  </si>
  <si>
    <t xml:space="preserve">Marketing a propagace </t>
  </si>
  <si>
    <t>Marketingová strategie SU v Opavě</t>
  </si>
  <si>
    <t>Centrum multimediální tvorby</t>
  </si>
  <si>
    <t>Multimediální prezentace jednotlivých vědecko-výzkumných pracovišť SU</t>
  </si>
  <si>
    <t>13 (4 na každou fakultu SU v Opavě, 1 MÚ v Opavě)</t>
  </si>
  <si>
    <t>Celouniverzitní pracovní skupina pro vztahy s veřejností</t>
  </si>
  <si>
    <t>Celouniverzitní akce k 25. výročí SU v Opavě</t>
  </si>
  <si>
    <t>10 (1 akce/měsíc)</t>
  </si>
  <si>
    <t>Jednotný vizuální styl SU v Opavě</t>
  </si>
  <si>
    <t>1 (inovovaná podoba)</t>
  </si>
  <si>
    <t>Analýza efektivity propagační a informační kampaně v jednotlivých letech</t>
  </si>
  <si>
    <t>2 (2016, 2017)</t>
  </si>
  <si>
    <t>Vystoupení akademických pracovníků ve sdělovacích prostředcích</t>
  </si>
  <si>
    <t>30 (10 vystoupení/rok)</t>
  </si>
  <si>
    <t>Workshopy, přednášky a semináře propagující SU v Opavě v očích veřejnosti</t>
  </si>
  <si>
    <t>12 (4 akce/rok)</t>
  </si>
  <si>
    <t>Ustavení Edukačního centra Ústavu ošetřovatelství</t>
  </si>
  <si>
    <t>Akce určené pro absolventy SU v Opavě</t>
  </si>
  <si>
    <t>12(1 akce/součást/rok)</t>
  </si>
  <si>
    <t>Spolupráce s řediteli a výchovnými poradci na SŠ</t>
  </si>
  <si>
    <t>12 ((1 workshop/součást/rok)</t>
  </si>
  <si>
    <t xml:space="preserve">Přednášky pedagogů na SŠ, popř. ZŠ </t>
  </si>
  <si>
    <t>36 (4 prezentace/součást/rok)</t>
  </si>
  <si>
    <t>Prezentace na středních školách</t>
  </si>
  <si>
    <t>Tematicky zaměřené soutěže pro studenty SŠ</t>
  </si>
  <si>
    <t>12 (1 soutěž/součást/rok)</t>
  </si>
  <si>
    <t>Kurzy Virtuální univerzity</t>
  </si>
  <si>
    <t>Ustavení Edičního střediska FVP SU v Opavě</t>
  </si>
  <si>
    <t>Informační materiály SU v Opavě a jejich součástí</t>
  </si>
  <si>
    <t>30, (2 informační materiály/součást/rok)</t>
  </si>
  <si>
    <t xml:space="preserve">Newsletter OPF SU </t>
  </si>
  <si>
    <t>2 x ročně</t>
  </si>
  <si>
    <t>6 (2 Newslettery/rok)</t>
  </si>
  <si>
    <t>Popularizace matematiky</t>
  </si>
  <si>
    <t>Inovace webové i fyzické prezentace „Matematika hrou“ ústavu s důrazem na oslovení potenciálních uchazečů o studium</t>
  </si>
  <si>
    <t>Vytvoření audiovizuálních propagačních materiálů k oživení webových prezentací a pro účely veletrhů vzdělávání</t>
  </si>
  <si>
    <t xml:space="preserve">Rozvoj informačních a komunikačních technologií </t>
  </si>
  <si>
    <t>Propustnost firewallového řešení</t>
  </si>
  <si>
    <t>1 Gbps</t>
  </si>
  <si>
    <t>2 Gbps</t>
  </si>
  <si>
    <t>Propustnost páteřní vrstvy v lokalitě Karviné</t>
  </si>
  <si>
    <t>720 Gbps</t>
  </si>
  <si>
    <t>2 Tbps</t>
  </si>
  <si>
    <t>Celkový počet 10GE portů v páteřních prvcích v lokalitě Opava</t>
  </si>
  <si>
    <t>Maximální monitorovatelný tok sítí</t>
  </si>
  <si>
    <t>10 Gbps</t>
  </si>
  <si>
    <t>Počet nových kontrolerů bezdrátové sítě, počet přístupových bodů bezdrátové sítě s podporu nových protokolů</t>
  </si>
  <si>
    <t>Počet virtuálních serverů</t>
  </si>
  <si>
    <t>Procento migrovaných telefonních přístrojů</t>
  </si>
  <si>
    <t>Výkonu, rozšiřitelnost a služby datových úložišť</t>
  </si>
  <si>
    <t>Počet portů distribuční a přístupové vrstvy s dostatečnou datovou propustností, podporou zabezpečení a pokročilých služeb</t>
  </si>
  <si>
    <t>Rozšíření přístupového zabezpečovacího systému</t>
  </si>
  <si>
    <t>Rozvoj výzkumných a uměleckých center a podpora propojení tvůrčí a vzdělávací činnosti</t>
  </si>
  <si>
    <t>Podpora centra empirických výzkumů</t>
  </si>
  <si>
    <t>Rozvoj smluvního aplikovaného výzkumu</t>
  </si>
  <si>
    <t>Zapojení studentů do výzkumu</t>
  </si>
  <si>
    <t>90 (30 studentů ročně)</t>
  </si>
  <si>
    <t>Archivace dat výzkumů FVP SU v Opavě, implementace metodiky na vyhledávání výzkumných příležitostí</t>
  </si>
  <si>
    <t>implementace v rámci všech pracovišť FVP SU v Opavě</t>
  </si>
  <si>
    <t xml:space="preserve">Výzkumný tým včetně referenta k výzkumným projektům </t>
  </si>
  <si>
    <t>3 odborní vědecko-výzkumní pracovníci a 1 referent</t>
  </si>
  <si>
    <t>5 pracovníků</t>
  </si>
  <si>
    <t>Přenos výsledků do praxe</t>
  </si>
  <si>
    <t>Posílení pozice FVP a SU v Opavě v domácím akademickém prostředí</t>
  </si>
  <si>
    <t>podání společného projektu aplikovaného výzkumu</t>
  </si>
  <si>
    <t>Posílení pozice FVP a SU v Opavě v mezinárodním výzkumném prostředí</t>
  </si>
  <si>
    <t>podání společného projektu aplikovaného výzkumu Visegrádu</t>
  </si>
  <si>
    <t>Výzkumný projekt mezifakultního charakteru</t>
  </si>
  <si>
    <t>podíl pracovníků FPF SU v Opavě na projektu SGS</t>
  </si>
  <si>
    <t>realizace jednoho projektu</t>
  </si>
  <si>
    <t>Rozvoj interdisciplinarity a internacionalizace výzkumných center se zaměřením na kulturní dějiny</t>
  </si>
  <si>
    <t>Zapojení zahraničních odborných pracovníků a specialistů do činnosti VC</t>
  </si>
  <si>
    <t>48 člověkodní</t>
  </si>
  <si>
    <t>Zapojení domácích spolupracovníků a specialistů do činnosti VC</t>
  </si>
  <si>
    <t>Publikační činnost – vydávání odborných knih</t>
  </si>
  <si>
    <t>Publikační činnost – příprava a předložení odborného příspěvku/studie</t>
  </si>
  <si>
    <t>Publikační činnost – příprava a předložení odborného neimpaktovaného časopisu</t>
  </si>
  <si>
    <t>Mezinárodní vědecké workshopy a konference</t>
  </si>
  <si>
    <t>Podíl na činnosti mezinárodních vědecko-organizačních grémií</t>
  </si>
  <si>
    <t>Předložení projektů do domácích a zahraničních soutěží</t>
  </si>
  <si>
    <t>Rozvoj a podpora mezinárodních vědeckých aktivit výzkumného centra teoretické fyzika a astrofyziky</t>
  </si>
  <si>
    <t>Publikace v impaktovaných časopisech</t>
  </si>
  <si>
    <t>Prezentace výsledků centra na mezinárodních konferencích</t>
  </si>
  <si>
    <t>Publikace výsledků centra v mezinárodních konferenčních sbornících</t>
  </si>
  <si>
    <t>Výjezdy členů týmu na zahraniční pracoviště</t>
  </si>
  <si>
    <t>Návštěvy zahraničních expertů</t>
  </si>
  <si>
    <t>Uspořádání workshopů se zahraniční účastí</t>
  </si>
  <si>
    <t>Rozvoj a intenzifikace účasti akademických pracovníků a doktorských studentů výzkumného centra počítačové fyziky a zpracování dat v mezinárodních vědeckých týmech a projektech</t>
  </si>
  <si>
    <t xml:space="preserve">Publikace výsledků centra v mezinárodních konferenčních sbornících </t>
  </si>
  <si>
    <t>Propojení vzdělávací a tvůrčí činnosti na SU OPF</t>
  </si>
  <si>
    <t>Školení nebo workshop akademických pracovníků v oblasti pedagogiky, didaktiky, psychologie</t>
  </si>
  <si>
    <t>Školení nebo workshop pedagogických pracovníků v oblasti vědecko-výzkumných metod a použitelných nástrojů</t>
  </si>
  <si>
    <t>Modernizované výukové kurzy v systému Moodle</t>
  </si>
  <si>
    <t>Srovnávací kurzy pro studenty 1. ročníku bakalářského studia</t>
  </si>
  <si>
    <t>Přednášky odborníků z praxe pro studenty ve všech stupních studia</t>
  </si>
  <si>
    <t>Aktivní účast pedagogických pracovníků na vědeckých zahraničních konferencích</t>
  </si>
  <si>
    <t>Webové stránky AAK v českém a anglickém jazyce</t>
  </si>
  <si>
    <t>Žádost o zařazení Acta academica karviniensia (AAK) do databáze Scopus</t>
  </si>
  <si>
    <t>Spolupráce s praxí</t>
  </si>
  <si>
    <t xml:space="preserve">Rozvoj studijních oborů a spolupráce s praxí </t>
  </si>
  <si>
    <t>Analýza stávajících studijních oborů vedoucí k optimalizaci</t>
  </si>
  <si>
    <t>kompletní analýza pro všechny studijní obory v oblasti B předmětů</t>
  </si>
  <si>
    <t>Optimalizace rozsahu povinné literatury a doplnění knižního fondu</t>
  </si>
  <si>
    <t>300ks</t>
  </si>
  <si>
    <t>Rozvoj e-learningových kurzů</t>
  </si>
  <si>
    <t>Realizace výzkumného šetření zaměřeného na edukaci seniorů</t>
  </si>
  <si>
    <t>realizace výzkumu a popularizace jeho výsledků</t>
  </si>
  <si>
    <t>Vytvoření a aktualizace databáze spolupracujících organizací</t>
  </si>
  <si>
    <t>aktualizovaná databáze organizací a institucí, které spolupracují s fakultou</t>
  </si>
  <si>
    <t>V rámci spolupracujících organizací vytvoření nových fakultních pracovišť</t>
  </si>
  <si>
    <t>Vytvoření modelu praktikantského místa a jeho ověření</t>
  </si>
  <si>
    <t>neexistence stabilního praktikantského místa</t>
  </si>
  <si>
    <t>1 praktikantské místo</t>
  </si>
  <si>
    <t>Odborné setkání se zástupci poskytovatelů praxe a zaměstnavatelů</t>
  </si>
  <si>
    <t>odborné akce se konají bez užšího propojení na spolupracující organizace</t>
  </si>
  <si>
    <t>každoroční pořádání odborných akcí</t>
  </si>
  <si>
    <t>Analýza potřeby regionu a příprava nových kurzů CŽV</t>
  </si>
  <si>
    <t>stávající kurzy typu A (celkem 3)</t>
  </si>
  <si>
    <t>budou připraveny nové kurzy typu M</t>
  </si>
  <si>
    <t>Rozšiřování aktivit Institutu interdisciplinárního výzkumu – vytvoření Business Gate</t>
  </si>
  <si>
    <t>Realizované odborné praxe studentů SU OPF v BG</t>
  </si>
  <si>
    <t>Obhájené bakalářské/diplomové práce tematicky navázané na činnost BG</t>
  </si>
  <si>
    <t>Počet studentů SU OPF zapojených do řešení konkrétních projektů zpracovávaných v BG</t>
  </si>
  <si>
    <t>Počet akcí s podnikatelskou tematikou realizovaných v BG za účasti studentů SU OPF</t>
  </si>
  <si>
    <t>Počet odborných stáží studentů v podnicích spolupracujících s BG</t>
  </si>
  <si>
    <t>Počet studentů a absolventů SU OPF využívajících služeb BG v souvislosti s vlastním podnikáním</t>
  </si>
  <si>
    <t>Počet výsledků aplikovaného výzkumu využitých pro podporu studentů</t>
  </si>
  <si>
    <t>Počet studentů a absolventů SU OPF využívajících nejnovější marketingové technologie</t>
  </si>
  <si>
    <t>Vliv vysokých škol na region</t>
  </si>
  <si>
    <t>Metodika vlivu VVŠ na region</t>
  </si>
  <si>
    <t>Databáze relevantních statistických dat</t>
  </si>
  <si>
    <t>Odborná studie</t>
  </si>
  <si>
    <t>Odborné stati</t>
  </si>
  <si>
    <t>Aktualizace kreditního systému, řízení a informačního zabezpečení mezinárodní mobility studentů - Využití kreditního systému v mezinárodní mobilitě studentů</t>
  </si>
  <si>
    <t>Aktuální kreditní systém.
Administrace vzdělávacích mobilit.</t>
  </si>
  <si>
    <t>Aktualizovaný systém podle požadavků Evropské komise. Rozšířená podpora pro program Erasmus +.</t>
  </si>
  <si>
    <t xml:space="preserve"> Zabezpečení sítí – HW firewall </t>
  </si>
  <si>
    <t>Klíčové počítače bez HW ochrany</t>
  </si>
  <si>
    <t>Zakoupené a nakonfigurované zařízení.
Vytipované klíčové počítače a jejich připojení do sítě přes HW firewell.</t>
  </si>
  <si>
    <t>Inovace HW nahrávajícího zařízení v učebně A11</t>
  </si>
  <si>
    <t>Poruchové zařízení nepodporující stávající portál.</t>
  </si>
  <si>
    <t>Zařízení podporující export záznamů na portál prednasky.tul.cz, aktuální softwarové vybavení.</t>
  </si>
  <si>
    <t>Automatizované instalace koncových stanic</t>
  </si>
  <si>
    <t>Pouze fakultní instalace.</t>
  </si>
  <si>
    <t>Hotová instalace a konfigurace centrální AD.
Otestované automatizované instalace, hotová dokumentace a proškolení správci.</t>
  </si>
  <si>
    <t>Zkus to s TUL, budeš COOL! Příprava a realizace marketingové kampaně na podporu studia na TUL</t>
  </si>
  <si>
    <t>Rok 2015 - 3 veletrhy v ČR, 1 na Slovensku.
K datu 31. 7. 2015 - 5 575 příhlášek.
2015 - 1x univerzitní DOD, opakované kampaně v tisku, rozhlasu, MHD, na SŠ.</t>
  </si>
  <si>
    <t>Rok 2016 - 4 veletrhy v ČR, 1 na Slovensku.
K datu 31. 7. 2016 - 5 256 přihlášek.
Realizace DOD, opakované kampaně v tisku, rozhlasu, MHD, na SŠ.</t>
  </si>
  <si>
    <t>Modernizace počítačové učebny G201</t>
  </si>
  <si>
    <t>11ks (11PC, 10 monitorů).
Používány verze Matlabu, Maple a MapleSIM z r. 2009.
Počet vyučovaných předmětů - 7.</t>
  </si>
  <si>
    <t>13ks kompletních sestav.
Matlab R2016b, MS Office 2016.
Počet vyučovaných předmětů - 7 v zimním semestru.</t>
  </si>
  <si>
    <t>Podpora studijních oborů FT TUL</t>
  </si>
  <si>
    <t>Počet oslovených uchazečů - 180.
Počet firem aktivně spolupracujících s FT - 25.
Tisk propagačních materiálů v ČJ i AJ 5000ks.
Prezentace FT - 3 zahraniční VŠ.</t>
  </si>
  <si>
    <t>Splněno.
Splněno.
Nákup propagačních předmětů - odznaky.
2 veletrhy vzdělávání v ČR, 2 výstavy studentských prací.</t>
  </si>
  <si>
    <t>Podpora kvality výtvarných výstupů na FP TUL</t>
  </si>
  <si>
    <t>Kvalita tisku - neuspokojivá.</t>
  </si>
  <si>
    <t>Nákup 1 multifunkční barevné kopírky, doplněn o nákup notebooku v souladu se schválenou změnou.</t>
  </si>
  <si>
    <t>Inovace a rozvoj multimediální laboratoře</t>
  </si>
  <si>
    <t>Technologické prostředky pro pořizování multimediálních dat - morálně a fyzicky zastaralé.
Sylaby multimediálních předmětů - stávající.</t>
  </si>
  <si>
    <t>Inovované, vysoce kvalitní.
Inovované</t>
  </si>
  <si>
    <t>Inovace odborných laboratoří FM</t>
  </si>
  <si>
    <t>11ks zastaralých PC s Win XP.
1ks zastaralý notebook - učitelský.
Počet WiFi adapterů - 0
Počet WiFi routek - 0
Počet HDMI přepínačů - 0
Počet přípravků s Raspberry Pi- 0
Počet zdrojů do výuk. Kufrů - 0
Digitální ovládací jednotka - 0
Modul termostatické hlavice - 0
Řídící PCL pro lab. úlohu - 0
Proudová sonda - 0
Záložní baterie - 0
Compute stick Windows - 0
Počet sad nářadí s kufrem - 0
Počet reostatů s výměnnými bezpečnostními svorkami - 60ks částečně poškozených.
Různé nové přípravky do výuky-0</t>
  </si>
  <si>
    <t>11ks nových PC s aktuálním SW vybavením.
1 ks nového notebooku s aktuálním SW vybavením.
splněno - 25
splněno - 4
splněno - 2
splněno - 6
splněno - 5
splněno - 2
splněno - 2
splněno - 1
splněno - 1
splněno - 1
splněno - 1
splněno - 1
splněno - 60 ks funkčních
splněno - 45</t>
  </si>
  <si>
    <t>Propagace nového oboru AVI</t>
  </si>
  <si>
    <t>Propagační materiály - jednoduch leták z roku 2015, základ webu a facebooku.
Počet účastníků populárně vědecké propagační akce v prosinci 2016 - 0.</t>
  </si>
  <si>
    <t>Inovované propagační materiály - letáky, roll-upy, propagační předměty (trika s logem FM a AVI).
Splněno - 273</t>
  </si>
  <si>
    <t>Vybavení pro přepravu techniky určené k reprezentaci TUL mimo domovské laboratoře ústavu</t>
  </si>
  <si>
    <t>Přepravní box - 0
Reklamní panel - 0</t>
  </si>
  <si>
    <t>3 ks reklamní panel
1 ks interiérová vitrína
4 ks skleněných plaketek s titulem Partner.</t>
  </si>
  <si>
    <t>Modernizace a inovace výpočetní kapacity laboratoří ITE pro účely strojového učení</t>
  </si>
  <si>
    <t>Počet PC s GPU vhodnou pro trénování DNN - 4
Počet PC s GPU nejnovější generace - 0
Správa, resp. aktualizace SW výbavy PC s GPU - ruční a prováděna jednotlivě.</t>
  </si>
  <si>
    <t>Splněno - 6
Splněno - 2
Prováděna jednotným způsobem na všech PC pomocí modifikace příslušného automat. programu.</t>
  </si>
  <si>
    <t>Nanoscale FPGA</t>
  </si>
  <si>
    <t>Nanoscale FPGA - TUL nedisponuje moderními FPGA obvody pod 28nm.
Příprava výběrového řízení.
Podklady pro výuku.</t>
  </si>
  <si>
    <t>TUL nabídne a uvede do výuky moderní obvody na moderních technologiích pod 20nm včetně.
Výběrové řízení na nejnižší cenu FPGA kitu.
Podklady pro výuku - 1 přednáška, 1 cvičení. Vývoj souvisejících programů pro FPGA kit, výuka.</t>
  </si>
  <si>
    <t>Inovace vybavení laboratoří Ošetřovatelství</t>
  </si>
  <si>
    <t>Rozšíření vybavení laboratoří Ošetřovatelství o nové modely, sinulátory a trenažéry.</t>
  </si>
  <si>
    <t>Splněno - 3 sady simulátorů a 1 výuková figurína.</t>
  </si>
  <si>
    <t xml:space="preserve"> Vybavení studia pro klíčování videí (pokračování projektu IP2015_12202 – rozpočet upraven pro rok 2016)</t>
  </si>
  <si>
    <t>Vybavení natáčecího virtuálního studia novými modern. technol.
Počet propagačních videí TUL-1
Počet zhlédnutí - 8 149</t>
  </si>
  <si>
    <t>Splněno
Zhotovení titulků v 7 jazykových verzích k videospotu v aj jazyce.
10 878 zlédnutí - tj. 25% nárůst (plán 20%).</t>
  </si>
  <si>
    <t>Další rozvoj a zvyšování kvality U3V na TUL</t>
  </si>
  <si>
    <t>Počet studentohodin - 0
Počet nových stud. materiálů - 0
Informační brožura o studiu - 0</t>
  </si>
  <si>
    <t>splněno - 35500 (plán 33500)
splněno - 6
splněno - 1</t>
  </si>
  <si>
    <t>Realizace akreditovaného Kurzu vysokoškolské pedagogiky</t>
  </si>
  <si>
    <t>Počet odučenýchstudentohodin-0
Počet úspěšných absolventů 1. ročníku - 0
Počet aktualizovaných modulů-0</t>
  </si>
  <si>
    <t>splněno - 2610
splněno - 16
splněno - 6</t>
  </si>
  <si>
    <t>Inovace výuky předmětů v biomechanice</t>
  </si>
  <si>
    <t>Power-point prezentace - 0
Virtuální modely - 0
Fyzické modely - 0</t>
  </si>
  <si>
    <t>splněno - 12
splněno - 35
splněno - 5</t>
  </si>
  <si>
    <t>Digitalizace obrazu textilií, výukové materiály v e-learningu pro studenty kombinovaných studií.</t>
  </si>
  <si>
    <t>Kamera - nefunkční analogová u makroskopu Olympus</t>
  </si>
  <si>
    <t>Nová digitální kamera s počítačovým úložištěm.</t>
  </si>
  <si>
    <t xml:space="preserve">Inovace a rozšíření předmětu Materiály pro tkáňové inženýrství </t>
  </si>
  <si>
    <t>Návody na cvičení - 6
Power-point prezentace - 10</t>
  </si>
  <si>
    <t>splněno - 12
splněno - 18</t>
  </si>
  <si>
    <t>Elektronická podpora předmětu Osnovní pletení</t>
  </si>
  <si>
    <t>prezentace - 14 stávající
dílčí testy - 0
elektronický katalog - 0</t>
  </si>
  <si>
    <t>splněno - 14 inovované
splněno - 14
splněno - 1</t>
  </si>
  <si>
    <t>Revitalizace aerodynamického tunelu pro hodnocení komfortu oděvů při proudění vzduchu</t>
  </si>
  <si>
    <t>Aerodynamický tunel 14 let starý
Snímač teploty - není zabudován
Snímač rychlosti vzduchu - nevyhovuje požadovaným parametrům
Vizualizace proudění vzduchu - není zabudována</t>
  </si>
  <si>
    <t xml:space="preserve">splněno - nový stav
splněno - 2x čídlo tepelného toku, 2x čidlo vlhkosti a teploty, 2x mlhovač
splněno
splněno
</t>
  </si>
  <si>
    <t>Inovace cvičení z předmětu Struktura a vlastnosti textilií</t>
  </si>
  <si>
    <t>Výukové prezentace - 13
Testy - 20
Ukázkové příklady - 0
Příklady k procvičení - 0</t>
  </si>
  <si>
    <t>splněno - 14 inovovaných
splněno - 20 inovovaných
splněno - 26
splněno - 52</t>
  </si>
  <si>
    <t>Inovace předmětu Textilní dílna</t>
  </si>
  <si>
    <t>Sylabus předmětu - původní
Studijní materiály - neřešeny
Prezentace studentských prací - prvnotní</t>
  </si>
  <si>
    <t>Splněno - inovovaný sylabus
Splněno - nové studijní materiály
splněno - nová prezentace studentských prací</t>
  </si>
  <si>
    <t>Inovace laboratoře mechanických, termomechanických a termických vlastností KMI</t>
  </si>
  <si>
    <t>Servis a kalibrace - 0
Aktualizace SW - 0</t>
  </si>
  <si>
    <t>splněno - 6 (plán 9)
splněno - 1 (plán 9)</t>
  </si>
  <si>
    <t>Inovace a příprava studijních materiálů v anglickém jazyce pro předmět "Zpracování a analýza obrazu" pro zahraniční studenty (ERASMUS) a doktorandy FT TUL</t>
  </si>
  <si>
    <t>Materiály na cvičení v programu MatLab. - v čj jazyce
Soubor přednášek - v čj jazyce
Učební texty v aj jazyce - nejsou</t>
  </si>
  <si>
    <t>splněno - v aj jazyce
splněno - v aj jazyce
splněno - jsou k dispozici</t>
  </si>
  <si>
    <t xml:space="preserve">Tvorba elektronických studijních materiálů pro nový obor Učitelství pro mateřské školy   </t>
  </si>
  <si>
    <t>Založení kurzů v prostředi https://elearning.fp.tul.cz/ - nejsou k dispozici.
Osnovy kurzů v prostředí https://elearning.fp.tul.cz/ - nejsou k dispozici
Elektronické studijní materiály - nejsou k dispozici</t>
  </si>
  <si>
    <t>splněno - jsou k dispozici
splněno - jsou k dispozici
Základní verze nových stud. materiálů pro tři profil. předměty</t>
  </si>
  <si>
    <t>Zpracování elektronických studijních opor pro nově otevíranou kombinovanou formu učitelského studia matematiky</t>
  </si>
  <si>
    <t>dílčí zpracované materiály jednotlivými vyučujícími</t>
  </si>
  <si>
    <t>V prostředí Moodle připraveny elektronické studijní opory pro obory Učitelství matematiky pro 2 st. ZŠ, Učitelství matematiky pro SŠ v kombinované formě - základní struktura dána, některé budou průběžně aktualizovány.</t>
  </si>
  <si>
    <t>Inovace v rámci předmětů čeština jako cizí jazyk (zvl. ČC1, ČC2) v programu Filologie, Specializace v pedagogice a Učitelství všeobecně vzdělávacích předmětů pro SŠ.</t>
  </si>
  <si>
    <t>E-learningový kurz - 0</t>
  </si>
  <si>
    <t>Splněno - 2 e-learningové kurzy dostupné na https://elearning.fp.cz/.</t>
  </si>
  <si>
    <t>Účast na kongresu European Association for the Study of Religion (EASR), Helsinky 28.6. – 1.7. 2016</t>
  </si>
  <si>
    <t>Účast na konferenci.
Prezentace příspěvku.
Příprava studie/článku a její odeslání k tisku.</t>
  </si>
  <si>
    <t>Ne
Ne
částečně splněno - článek předpokládal reflexi a konzultace v rámci konference.</t>
  </si>
  <si>
    <t>Sociolingvistické aspekty pojmů úzus, norma a kodifikace v češtině ve srovnání se slovenštinou</t>
  </si>
  <si>
    <t>Přihláška na konferenci včetně abstraktu příspěvku.
Příspěvek v češtině ve srovnání se slovenštinou.
Účast na konferenci.
Vystoupení na konferenci.
Tištěná verze příspěvku.
Publikace příspěvku ve sborníku vědeckých prací (kateg. ADE).</t>
  </si>
  <si>
    <t>splněno
splněno
splněno
splněno
splněno
Ne - vydání konferenčního sborníku - 2017).</t>
  </si>
  <si>
    <t>Zkvalitnění a rozšíření e-learningových kurzů statistiky</t>
  </si>
  <si>
    <t>Řešené typové příklady pro e-learninový kurz Statistika I - 0
Řešené typové příklady pro e-learninový kurz Statistika II - 0
Řešené typové příklady pro e-learninový kurz Statistický rozbor dat z dotaznikových řešení - 0</t>
  </si>
  <si>
    <t xml:space="preserve">
splněno - 21 řešených příkladů
splněno - 20 řešených příkladů
splněno - 21 řešených příkladů</t>
  </si>
  <si>
    <t>Inovace nástrojů výuky procesně zaměřených předmětů management jakosti a environmentální aspekty podniku</t>
  </si>
  <si>
    <t>Soutěž o tři nejlepší týmové semestrální projekty - 0
Výstava posterů v respiriu KPE - 0
Postery - 0
Podpoření studující - 0
Odborně zaměřené exkurze - 0
Informační bulletin - 0</t>
  </si>
  <si>
    <t xml:space="preserve">
splněno - 1
splněno - 1
splněno - 13
splněno - 65
splněno - 3
splněno - 1</t>
  </si>
  <si>
    <t>Praktická výuka podnikatelských dovedností prostřednictvím odborného koučinku a mentoringu.</t>
  </si>
  <si>
    <t>Počet přednášek - 0
Počet workshopů - 0
Pozvaní kouči Start-up TUL - 0
Počet členů komunity SBC - 165</t>
  </si>
  <si>
    <t>splněno - 39
splněno - 4
splněno - 7
splněno - 357</t>
  </si>
  <si>
    <t>Experimentální přístupy v prostorové tvorbě</t>
  </si>
  <si>
    <t>prezentace prací ve formě výstavy v galerijním prostoru - 0</t>
  </si>
  <si>
    <t>splněno  - 1</t>
  </si>
  <si>
    <t>Výuka architektonického navrhování  v prvním ročníku</t>
  </si>
  <si>
    <t>výzkumná cesta - 0
navázání kontaktů - 0
odborný článeko způsobu výuky arch. Navrhování v 1. ročníku - 0
Přednáška o způsobu výuky arch. Navrhování v 1. ročníku - 0</t>
  </si>
  <si>
    <t>splněno - 1
splněno - 6
splněno - 3
splněno - 2</t>
  </si>
  <si>
    <t>Umění gastronomie</t>
  </si>
  <si>
    <t>Ateliérové práce studentů - 5
Realizované přednášky - 2
Happening - 1</t>
  </si>
  <si>
    <t>splněno - 9 (plán 8-10)
splněno - 5 nových (plán 6)
splněno - 2 nové (plán 2)</t>
  </si>
  <si>
    <t xml:space="preserve"> Umění musí být viděno</t>
  </si>
  <si>
    <t>Návštěva výstav a institucí - 0
Přednáška - 0
Závěrečná zpráva - 0</t>
  </si>
  <si>
    <t>splněno - 4 (plán 6)
splněno - 4 (plán 1)
splněno - 1 (plán 1)</t>
  </si>
  <si>
    <t>Podpora tvůrčí práce studentů architektury, designu a výtvarného umění s fyzickými trojrozměrnými modely</t>
  </si>
  <si>
    <t>Modelářské pracoviště - dožívající, nevyhovující vybavení</t>
  </si>
  <si>
    <t>splněno - inovované vybavení (výrazně lepší nabídka techniky, zejména 3Dtiskáren a dalších strojů).</t>
  </si>
  <si>
    <t>Přizpůsobení výuky trendům aplikované elektroniky v předmětu Základy elektroniky</t>
  </si>
  <si>
    <t>Výukové úlohy umožňující zapojení měřících řětězů - 0
Moduly systémů rs2000, umožňující výuku snímání, měření a digitální zpracování fyzikálních veličín - 0</t>
  </si>
  <si>
    <t>splněno - připraveny návody na cvičení úloh.
Splněno - nové moduly kompatibilní se systémem rc2000</t>
  </si>
  <si>
    <t>Inovace praktické částí předmětu Experimentální metody v mechanice</t>
  </si>
  <si>
    <t>Vybavení učebny laserovými triangulačními snímači - 0
Studentské protokoly z inovovaného měření - 0</t>
  </si>
  <si>
    <t>splněno
splněno - 7 (plán cca 8)</t>
  </si>
  <si>
    <t>Inovace předmětu Ošetřovatelská péče u akutních a kritických stavů 2</t>
  </si>
  <si>
    <t>Nově zakoupené přístroje - 0
Aktualizace vybavení a funkce stávajících přístrojů - 0</t>
  </si>
  <si>
    <t>splněno - 1
splněno - 1</t>
  </si>
  <si>
    <t>Profilace předmětu odborná praxe u oboru zdravotnický záchranář</t>
  </si>
  <si>
    <t>Počet studentů, kteří absolvují odbornou praxi ve složkách integrovaného záchranného systému - 0</t>
  </si>
  <si>
    <t>splněno - 17 (plán 10)</t>
  </si>
  <si>
    <t>Podpora pedagogické praxe u předmětů odborná praxe studentů ústavu</t>
  </si>
  <si>
    <t>Počet podpoř.  supervizorů - 0
Počet studentů na praxi - 70</t>
  </si>
  <si>
    <t>splněno - 30 (plán 16)
splněno - 125 (plán navýšení o 50)</t>
  </si>
  <si>
    <t>Příspěvek na poradenské a další služby a rozvoj APC</t>
  </si>
  <si>
    <t>Počet evidovaných studentů na SP - 48 (k 1.2.2016)
Počet evidovaných uchazečů se SP - 12 (pro AR 2015/2016)
Počet evidovaných socio-ekonomicky znevýhodněných studentů - 17 (k 1.2.2016)
Počet konzultací - 811 (2015)
Počet výpůjček kompenzačních pomůcek - 30 (1.2.2016)
Počet studentů/zaměstnanců TUL využívajících služby dětského koutku - 90
Počet označení popiskami v Braillově písmu a počet označení pro indukční smyčky - 0/0</t>
  </si>
  <si>
    <t xml:space="preserve">
splněno - 69 (od 2.2.-31.12.2016)
splněno - 24 (pro AR 2016/2017)
splněno - 30 (od 2.2.-31.12.2016)
splněno - 1225 (2016)
splněno - 42
splněno - 145 (z toho 55 v 2016)
splněno - 122/130</t>
  </si>
  <si>
    <t xml:space="preserve"> eUKN</t>
  </si>
  <si>
    <t>E-knihy (digitalizované z fondu UKN) zveřejňované prostřednictvím webového rozhraní - 0</t>
  </si>
  <si>
    <t>splněno  - 125 (plán 100 e-knih)</t>
  </si>
  <si>
    <t>Podpora studentů samoplátců na FS TUL - Tvorba studijních textů a AJ pro zahraniční studenty</t>
  </si>
  <si>
    <t>Studijní text Principles of Product Design - 0
Studijní text Inovation Engineering - 0
Experimental fluid mechan. - 0
Heat and mass transfer - Book of examples - 0
Applied fluid mechanics - Book of Examples - 0
Heating, ventilating and air condition - Book of examples - 0
Machines for Processing Metals nad Plastics - 0
Solved Problems in Engineering Technology, Part I - 0</t>
  </si>
  <si>
    <t>splněno - 70 (plán 70 výtisků)
splněno - 100 (plán 70 výtisků)
splněno - 100 (plán 100 výtisků)
splněno - 80 (plán 50 výtisků)
splněno - 100 (plán 100 výtisků)
splněno - 100 (plán 100 výtisků)
splněno - 100 (plán 100 výtisků)
splněno - 100 (plán 100 výtisků)</t>
  </si>
  <si>
    <t>Soutěž SVOČ</t>
  </si>
  <si>
    <t>Vyhlášení a propagace SVOČ - březen 2015
Počet přihlášených studentů - 43 (rok 2015)
Uspořádání soutěže SVOČ - 3.6.2015
Sborník příspěvků soutěže - květen 2015</t>
  </si>
  <si>
    <t xml:space="preserve">
splněno - březen 2016
splněno - 50 (rok 2016)
splněno - 30.5.2016
splněno - květen 2016</t>
  </si>
  <si>
    <t>Odstranění studijní neúspěšnosti výukou nad rámec studijních programů</t>
  </si>
  <si>
    <t>Počet studentů využívající semínáře - 0</t>
  </si>
  <si>
    <t xml:space="preserve">splněno - 30 </t>
  </si>
  <si>
    <t>Inovace předmětu „Volnočasové aktivity ve speciální pedagogice“</t>
  </si>
  <si>
    <t>Vzdělávání vyučujících předmětu v řešené oblasti - ano (základní kurz bazální stimula…)
Speciální pomůcky - 0
Sylabus předmětu - stávající</t>
  </si>
  <si>
    <t>splněno - rozšíření o další kurzy
splněno - nákup zákl.sp.pomůcek
splněno - inovovaný</t>
  </si>
  <si>
    <t>Rovné příležitosti - udržitelnost</t>
  </si>
  <si>
    <t>Web pr slabozraké - stránky jako modul ALS</t>
  </si>
  <si>
    <t>splněno - webová aplikace s plnou hlasovou navigací a alternativním ovládáním.</t>
  </si>
  <si>
    <t>Školení studentů a zaměstnanců TUL v základech první pomoci a resuscitaci (návaznost na projekty z let 2014, 2015)</t>
  </si>
  <si>
    <t>Počet proškolených zaměstnanců absolvujících teoreticko-praktické školení v základech první pomoci - 428
Počet proškolených studentů absolvujících teroreticko-praktické školení v základech první pomoci - 90</t>
  </si>
  <si>
    <t>splněno - 50 (plán navýšení na 525 proškolených zaměstnanců)
splněno - 84 (plán navýšení na 130 proškolených zaměstnanců)</t>
  </si>
  <si>
    <t xml:space="preserve">Podpora  supervizorů  a lektorů zajišťujícíchodbornou praxi studentů ve zdravotnických zařízeních </t>
  </si>
  <si>
    <t>Počet podpořených supervizorů - 75
Počet studentů na praxi - 200</t>
  </si>
  <si>
    <t>splněno - 46 (plán navýšení supervizorů o 75)
splněno - 258 (plán navýšení studentů o 200)</t>
  </si>
  <si>
    <t xml:space="preserve">Rozvoj systému elektronických opor pro předměty oboru Všeobecná sestra v kombinované formě studia </t>
  </si>
  <si>
    <t>Rozšíření elektronických studijních opor - 10</t>
  </si>
  <si>
    <t>splněno - 10 (plán navýšení opor o 10)</t>
  </si>
  <si>
    <t>Fond mobilit TUL</t>
  </si>
  <si>
    <t xml:space="preserve">člověkoměsíce - 133 </t>
  </si>
  <si>
    <t>splněno - 64 člověkoměsíců (plán 70)</t>
  </si>
  <si>
    <t>Podpora činnosti Univerzity Nisa, inovace, marketing a extenze</t>
  </si>
  <si>
    <r>
      <t xml:space="preserve">Počet studentů - 15
Počet vyuč. - zahr. Experti - 2
Počet praxí vně 3 zemí - </t>
    </r>
    <r>
      <rPr>
        <sz val="10"/>
        <color theme="1"/>
        <rFont val="Calibri"/>
        <family val="2"/>
        <charset val="238"/>
      </rPr>
      <t>≥ 20%</t>
    </r>
  </si>
  <si>
    <r>
      <t xml:space="preserve">splněno - 15 LS, 13 ZS (plán 18 celkem)
splněno - 2
splněno - </t>
    </r>
    <r>
      <rPr>
        <sz val="10"/>
        <color theme="1"/>
        <rFont val="Calibri"/>
        <family val="2"/>
        <charset val="238"/>
      </rPr>
      <t>≥ 20%</t>
    </r>
  </si>
  <si>
    <t>TUL jako významný partner v rámci mezinárodního vzdělávacího programu – pokračování a prohloubení stávající spolupráce s kanadskými, příp. americkými partnerskými univerzitami</t>
  </si>
  <si>
    <t>Studijní pobyt - 2 Jednosemestrální
pracovní cesta - nerealizována</t>
  </si>
  <si>
    <t>splněno - 1 jednosemestrální (plán 1 jednosemestrální)
splněno - 1 pobyt</t>
  </si>
  <si>
    <t>Prohloubení odborné a vědecké spolupráce mezi FP TUL a University of Maine, USA</t>
  </si>
  <si>
    <t>Příprava bilaterální smlouvy mezi TUL a UMA v pedagogické a vědecké oblasti pro další období a její rozšíření o perspektivy spolupráce se zapojením dalších vyučujících. Společná publikace. - končí v roce 2016</t>
  </si>
  <si>
    <t>splněno - bilaterální smlouva podepsána do konce roku 2017.
Zahraniční mobilita na UMA uskutečněna 6. - 16. 9. 2016.</t>
  </si>
  <si>
    <t>Podpora mobility studentů EF TUL na University of Huddersfield Business School</t>
  </si>
  <si>
    <t>Počet podpořených studentů - 17 za rok 2015
Počet studento měsíců studia v zahraničí - 68</t>
  </si>
  <si>
    <t>splněno - 17 za rok 2016 (plán 23)
splněno - 89,5 (plán 119)</t>
  </si>
  <si>
    <t>Zapojení odborníka z Univerzity v St. Gallenu do výuky v doktorském studiu</t>
  </si>
  <si>
    <t>Týdenní výuka  1
Zkoušení - 2</t>
  </si>
  <si>
    <t>splněno - 1 (plán 1)
splněno - 2 (plán 2)</t>
  </si>
  <si>
    <t xml:space="preserve">Pobyt zahraničního experta na EF TUL </t>
  </si>
  <si>
    <t>Internetové a e-mailové kontakty - průběžně
setkání květen 2016 - 0</t>
  </si>
  <si>
    <t xml:space="preserve">splněno
splněno - prezentace účastníků 20 aktivních, 10 částečně (plán 12)
</t>
  </si>
  <si>
    <t>Vybrané předměty studijního programu Architektura a  urbanismus v angličtině</t>
  </si>
  <si>
    <t>Sylaby v aj - 10%
Přednášky v aj - 10%
Webová databáze - 0%</t>
  </si>
  <si>
    <t>splněno 100%
splněno 100%
splněno 100% (plán 80%)</t>
  </si>
  <si>
    <t>Výměnná laboratorní praktika FM TUL/HSZG</t>
  </si>
  <si>
    <t>Exkurze v MB (Škoda Auto) AR - 0
Návštěva Prahy AR - 0
Realizace praktik AR - 0
Exkurze v MB (ŠAuto) SPMS - 0
Návštěvy Prahy SPMS - 0
Realizace praktik AR - 0</t>
  </si>
  <si>
    <t>splněno
splněno
splněno
splněno
splněno
splněno</t>
  </si>
  <si>
    <t xml:space="preserve">Internacionalizace odborných praxí zahraničních studentů ve zdravotnických zařízeních </t>
  </si>
  <si>
    <t>Počet podpořených studentů na praxi - 0</t>
  </si>
  <si>
    <t>splněno 4 (plán 5)</t>
  </si>
  <si>
    <t xml:space="preserve">Spoluorganizace mezinárodní konference NART 2016   </t>
  </si>
  <si>
    <t>Počet inovovaných webových stránek konference - 0
Počet článků ve sborníku (TUL) - 0
Počet osobních kontaktů - potenciálních partnerů v oboru nanovl a nanotechnol. - 2000</t>
  </si>
  <si>
    <t xml:space="preserve">
splněno - 1 (plán 1)
splněno - 7 (plán 5)
splněno - 2450 (plán 2300)</t>
  </si>
  <si>
    <t>Energetické úspory v budovách v praxi</t>
  </si>
  <si>
    <t>Počet účastníků - 0
Počet přednášejících - 0
Počet přednášek - 0</t>
  </si>
  <si>
    <t>splněno - 37 (plán 16)
splněno - 8 (plán 14)
splněno - 14 (plán 14)</t>
  </si>
  <si>
    <t>Implementace modelových konstrukčních celků v praxi</t>
  </si>
  <si>
    <t>Čelní převodovka - 0
Kuželová převodovka - 0
Planetová převodovka - 0
Sady standard. součástí - 0</t>
  </si>
  <si>
    <t>splněno - 2
splněno - 2
splněno - 2
splněno - 2</t>
  </si>
  <si>
    <t>Posilování partnerství FP TUL a fakultních škol, podpora pedagogických praxí studentů učitelství</t>
  </si>
  <si>
    <t>Podpora praxí - 0
Workshopy - 3ročně</t>
  </si>
  <si>
    <t>splněno 420 studentů, 152 DPP (plán 500 studentů, 200 DPP)
splněno - 5 workshopů a seminářů, 28 návštěv škol regionu (plán 7 workshopů)</t>
  </si>
  <si>
    <t>Lingvistika a literární věda: cesty a perspektivy</t>
  </si>
  <si>
    <t>Pozvání řečníků na konferenci - 0</t>
  </si>
  <si>
    <t>Splněno - 4 (plán 3)</t>
  </si>
  <si>
    <t>Inovace dvousemestrových řízených praxí v oboru Manažerská informatika</t>
  </si>
  <si>
    <t>Web praxí - stávající
Počet studentů, absolvujících roční řízenou praxi - 10 studentů připravujících se na praxi
Počet prezentací firem, které chtějí spolupracovat při zajištění praxí - 0</t>
  </si>
  <si>
    <t>splněno - inovovaný
splněno - 10 studentů, kteří zahájili praxi
splněno - 5</t>
  </si>
  <si>
    <t>Nastavení a realizace systematické a udržitelné spolupráce s absolventy EF TUL pro podporu relevance studia</t>
  </si>
  <si>
    <t>Počet absolventů v databázi získaných v rámci projektu - 0
Počet vrácených vyplněných dotazníků - 0
Počet vytvořených dotazníků - 0</t>
  </si>
  <si>
    <t>splněno - 246 k 24.2.2017 (plán 200)
splněno - 51 (plán 50)
splněno - 2 (plán 2)</t>
  </si>
  <si>
    <t>Sídla Libereckého kraje</t>
  </si>
  <si>
    <t>Příkladová studie - 0</t>
  </si>
  <si>
    <t>splněno 23 (plán 20)</t>
  </si>
  <si>
    <t>Podpora studentské soutěže „ Ještěd f kleci “</t>
  </si>
  <si>
    <t>Realizace studentské soutěže - ano</t>
  </si>
  <si>
    <t>splněno - všechny projekty jsou prezentovány na výstavě a zároveň publikovýny na internetu.</t>
  </si>
  <si>
    <t>Relevantní výzkum a vývoj v oblasti armádního nasazení UAS v prostředí armád členských států NATO</t>
  </si>
  <si>
    <t>Účast na MCDC/CUAxS - započata jednání o účasti
Účast na AVT-ET-151 - započata jednání o účasti.</t>
  </si>
  <si>
    <t>splněno - setkání uskutečněno v březnu 2016
realizována účast na jiných jednáních.</t>
  </si>
  <si>
    <t>Realizace celoživotního vzdělávání absolventů ÚZS TUL a pracovníků nelékařských profesí</t>
  </si>
  <si>
    <t>Počet odborných akcí pro absolventy/studenty ÚZS TUL a pracovníky nelékařský profesí - 0
Počet odborných kurzů pro absolventy/studenty ÚZS TUL a pracovníky nelékař profesí - 0
Počet účastníků - 40</t>
  </si>
  <si>
    <t>splněno - 1 (plán 1)
splněno - 1 (plán 1)
splněno - 101 - 85 konference, 16 kurz (plán min. 40)</t>
  </si>
  <si>
    <t>Podpora vzájemného předáváníinformací v rámci praktické výuky studentů</t>
  </si>
  <si>
    <t>Počet studentů, kteří absolvovali praktickou výuku formou praxí ve zdravotnických zařízeních - 10</t>
  </si>
  <si>
    <t>splněno - 47 (plán 40)</t>
  </si>
  <si>
    <t>Zajištění hygienicko-epidemiologických podmínek při předávání informací v rámci odborné praxe studentů ve složkách integrovaného záchranného systému</t>
  </si>
  <si>
    <t>splněno - 17 (plán 15)</t>
  </si>
  <si>
    <t>Patent Search pro přípravu a realizaci VV projektů</t>
  </si>
  <si>
    <t>Přístup do komerční databáze - 0</t>
  </si>
  <si>
    <t>Splněno - zakoupení licence pro přístup do patentové databáze KOMPAT.</t>
  </si>
  <si>
    <t>Podpora činnosti vědecké redakce, podpora vydávání odborných knih</t>
  </si>
  <si>
    <t>Počet významných publikací -  6 až 8</t>
  </si>
  <si>
    <t>splněno - V roce 2016 vědecká redakce posuzovala a schvalovala přes 60 publikací, z toho 9 odborných knih. (plán 6 až 8)</t>
  </si>
  <si>
    <t>Centrum pro podporu transferu technologií (CPTT)</t>
  </si>
  <si>
    <t>Schůzky ohledně vzájemné spolupráce s aplikační sférou, společné setkávání pracovníků CPPT. Účast v platformě Transfera. Pořádání akcí směřovaných do aplikační sféry. Účast na vzdělávacích akcích v oblasti TT - pokračování činnosti CPPT.</t>
  </si>
  <si>
    <t>splněno - Uzavřeno 5 smluv s aplikační sférou, účast na seminářích, aktivní zapojení do projektu LK "Zavedení systémové koordinace činnosti partnerů v rámci Paktu zaměstnanosti Libereckého kraje", členství v platformě Transfera.</t>
  </si>
  <si>
    <t>Sledování kvality a užitných vlastností polymerů včetně jejich kompozitů v závislosti na obsahu vlhkosti</t>
  </si>
  <si>
    <t>Halogenový analyzátor vlhkosti pro polymery - 0
Laboratorní vakuová sušárna - 0
Laboratorní úlohy ve vztahu k hodnocení kvality procesu zpracování polymerů a stanovení jejich vlastností v důsledku vlhkosti materiálu - 0
Nabídka VaVaI služeb - 0</t>
  </si>
  <si>
    <t>splněno - 1
splněno - 1
splněno - 2
splněno - 1</t>
  </si>
  <si>
    <t>Vývoj zařízení pro hodnocení vrásnění švů</t>
  </si>
  <si>
    <t>Hodnocení vrásnění švů -  pomocí etalonů - subjektivní a nepřesné řešení, v praxi v podstatě nepoužielné.</t>
  </si>
  <si>
    <t>splněné - pomocí 3D scanneru a vytvořené jednoduché aplikace - objektivní a správné řešení.</t>
  </si>
  <si>
    <t>Vybavení a inovace laboratoře - zařízení pro stanovení indexu toku</t>
  </si>
  <si>
    <t>Přístroj pro měření indexu toku taveniny - starý poruchový</t>
  </si>
  <si>
    <t>splněno - nový přesný přístroj</t>
  </si>
  <si>
    <t>STRUTEX 2016</t>
  </si>
  <si>
    <t>Sborník konference - 0
USB (nebo CD) nosiče - 0
Programy, vizitky - 0</t>
  </si>
  <si>
    <t>splněno - 100
splněno - 100
splněno - 100</t>
  </si>
  <si>
    <t>Inovace přístrojového vybavení optické laboratoře KFY</t>
  </si>
  <si>
    <t>Laboratoř - bez požadovaného vybavení.</t>
  </si>
  <si>
    <t>splněno - zakoupen vázově citlivý zesilovač SR844.</t>
  </si>
  <si>
    <t>Realizace platformy mobilního robota s kráčejícími koly a implementace pohonů</t>
  </si>
  <si>
    <t>Kyvný rám - 0
Třmeny pohonů -- 0</t>
  </si>
  <si>
    <t>splněno - 1
splněno - 4</t>
  </si>
  <si>
    <t>Multifunkční zařízení pro kontrolu a prototypování plošných spojů</t>
  </si>
  <si>
    <t>Inspekce desek plošných strojů - kontrola zrakem pomocí lupy
Termo diagnostika osazených desek plošných strojů - žádná
Osazování desek součástkámi - ruční</t>
  </si>
  <si>
    <t>splněno - automatická kontrola kvality podle návrhového motivu
splněno - detekce teplotních poměrů na funkční desce
splněno - automatické nanášení pájecí pasty</t>
  </si>
  <si>
    <t>Vývoj a testování funkcionalizované nanovlákenné matrice pro studium onemocnění myokardu</t>
  </si>
  <si>
    <t>Materiál - žádný
Testování - vhodný materiál
shrnutí výsledků - souhrnné zprávy</t>
  </si>
  <si>
    <t>splněno - 2 materiály
splněno - in vitro ano, in vivo ne
splněno - 1 konfereční příspěvek, 1 časopisecká publikace v přípravě</t>
  </si>
  <si>
    <t>Bio-perzistence, cytotoxicita a biokompabilita nanovlákenného materiálu na bázi oxidu křeničitého</t>
  </si>
  <si>
    <t>Souhrnná zpráva - testy in vitro (statický a dynamický test) - 0
Publikační činnost (článek nebo přijetí k tisku) recenzovaný časopis - 0
Publikační činnost (článek nebo přijetí k tisku) impaktovaný časopis - 0</t>
  </si>
  <si>
    <t xml:space="preserve">
splněno - 1 (plán 1)
recenzovaný časopis - 0 (plán 2)
splněno  - 4 (plán 2)</t>
  </si>
  <si>
    <t>Upgrade stravovacího systému na KREDIT8</t>
  </si>
  <si>
    <t>EET, nutriční hodnoty - není kompatibilní 
Skladové hospodářství - oddělené, duplicitní činnost při práci s doklady</t>
  </si>
  <si>
    <t>splněno - splňující platnou legislativu
splněno - došlo k plně integraci skladového hospodářství</t>
  </si>
  <si>
    <t>Sběr a analýza dat z propojených systémů TUL</t>
  </si>
  <si>
    <t>Stav integrace služeb - dezintegrované IT systémy TUL
Hodnocení průběhu studia - celkové hodnocení předmětu na studenta (STAG)</t>
  </si>
  <si>
    <t>splněno - maximální dosažitelná integrace
splněno - detailní analýza úspěšnosti studenta ve všech sledovaných fázích v rámci jednotlivých předmětů</t>
  </si>
  <si>
    <t>Zahájení rekonstrukce budovy E2 pro účely univerzitní knihovny a laboratoře KEZ</t>
  </si>
  <si>
    <t>Projektová dokumentace - dokončená DSP
Stavební práce - podána žádost o stavební povolení</t>
  </si>
  <si>
    <t>splněno - před dokončením DPS pro UKN. Dokončená DPS laboratoře KEZ a podány žádosti o vyjádření dotčených orgánů.
Stavební práce nezahájeny</t>
  </si>
  <si>
    <t>Rozvoj studentských stáží a praxí - počet studentoměsíců/ spoluprac. pracovišť</t>
  </si>
  <si>
    <t>0/25</t>
  </si>
  <si>
    <t>8/32</t>
  </si>
  <si>
    <t>Široká a otevřená nabídka služeb univerzity pro absolventy - počet absolventů využívajících kar. web</t>
  </si>
  <si>
    <t>Rozvoj aktivit a spolupráce s uchazeči o studium - počet uživatelů kursu "První kroky na"</t>
  </si>
  <si>
    <t>Podpora činnosti poradenského centa - počet školení a supervizí</t>
  </si>
  <si>
    <t>Podpora činnosti poradenského centa - počet posk. konzultací</t>
  </si>
  <si>
    <t>Podpora činnosti poradenského centa - počet klientů</t>
  </si>
  <si>
    <t>Podpora VaV pracovníků CPV - počet podpoř. pracovníků</t>
  </si>
  <si>
    <t>Interní grantová soutěž</t>
  </si>
  <si>
    <t>Podpora výzk. činnosti přírodovědných pracovišť - počet excelentních publikací</t>
  </si>
  <si>
    <t>Mezinárodní odborná setkání - počet zahraničnách odborníků (člověkotýdnů)</t>
  </si>
  <si>
    <t>Podpora a prezentace výsledků studnetské vědecké čin. - počet akcí</t>
  </si>
  <si>
    <t>Zahraniční mobility studnetů UHK zejm. mimo EU (studentoměsíců)</t>
  </si>
  <si>
    <t>Mobility zahr. studentů na UHK (studentoměsíců)</t>
  </si>
  <si>
    <t>Organizace letní školy UHK- počet škol</t>
  </si>
  <si>
    <t>Zahraniční mobility pracovníků UHK - počet pracovníkotýdnů</t>
  </si>
  <si>
    <t>Prezentace UHK na mezinárodních veletrzích - počet veletrhů</t>
  </si>
  <si>
    <t>Účast na prestižních vědeckcýh setkáních - počet účastí</t>
  </si>
  <si>
    <t>Podpora vytvoření vědeckých mez. týmů - počet týmů</t>
  </si>
  <si>
    <t>ne</t>
  </si>
  <si>
    <t>ano</t>
  </si>
  <si>
    <t>Stavba sportovního areálu - dokumentace pro územní rozh.</t>
  </si>
  <si>
    <t>Podpora výzk. činnosti přírodovědných pracovišť - počet přístrojů</t>
  </si>
  <si>
    <t>Podpora přípravy habiltačního říení - počet zah. Řízení</t>
  </si>
  <si>
    <t>Podpora jazykového vzdělávání pracovníků - počet podp. prac.</t>
  </si>
  <si>
    <t>Další vzdělávání pracovníků - počet podp. Pracovníků</t>
  </si>
  <si>
    <t>Obnova HW spec. Učeben - počet učeben</t>
  </si>
  <si>
    <t>Inovace vybavení - počet notebooků</t>
  </si>
  <si>
    <t>Inovace vybavení - počet statistických softwarů</t>
  </si>
  <si>
    <t>Uplatnitelnost absolventů na trhu práce - počet zam. pracovníků</t>
  </si>
  <si>
    <t>Uplatnitelnost absolventů na trhu práce - počet klientů kar. centra</t>
  </si>
  <si>
    <t>Uspořádání veletrhů prac. příležitostí - počet veletrhů</t>
  </si>
  <si>
    <t>Sporotvní aktivity studentů - počet akcí</t>
  </si>
  <si>
    <t>Propagační akce - počet akcí</t>
  </si>
  <si>
    <t>Soutěž IQ UHK -počet zap. studnetů</t>
  </si>
  <si>
    <t>Komunikace studijmího potenciálu UHK - počet podp. studentů</t>
  </si>
  <si>
    <t>Podpora projektových aktivit - počet pracovníků</t>
  </si>
  <si>
    <t>A. Kvalita a relevance</t>
  </si>
  <si>
    <t>A1. Kvalitní vzdělávací činnost</t>
  </si>
  <si>
    <t>Počet studijních oborů s 
inovovanými předměty/kurzy  (vyjma odborných praxí)</t>
  </si>
  <si>
    <t xml:space="preserve">Počet studijních oborů s 
inovovanými odbornými praxemi </t>
  </si>
  <si>
    <t xml:space="preserve">Počet nově profilovaných 
vzdělávacích programů/kurzů pro akademické pracovníky </t>
  </si>
  <si>
    <t xml:space="preserve">Počet škol doktorských studií </t>
  </si>
  <si>
    <t>A2. Rozvoj kvality řízení</t>
  </si>
  <si>
    <t>Strategie školení zaměstnanců</t>
  </si>
  <si>
    <t>Počet proškolených zaměstnanců</t>
  </si>
  <si>
    <t>Revidované vnitřní normy</t>
  </si>
  <si>
    <t>Analýza duplicitních činností</t>
  </si>
  <si>
    <t>A3. Kvalitní tvůrčí činnost, rozvoj a stimulace lidských zdrojů</t>
  </si>
  <si>
    <t>Mezifakultní týmy zapojené 
do mezinárodních sítí</t>
  </si>
  <si>
    <t>2*</t>
  </si>
  <si>
    <t>Zvýšení počtu přijatých a úspěšně 
 řešených mezinárodních projektů</t>
  </si>
  <si>
    <t>10**</t>
  </si>
  <si>
    <t>Počet zahraničních akademických
 pracovníků zapojených do tvůrčí činnosti nebo výuky na UJEP</t>
  </si>
  <si>
    <t>36
(stav k 30. 10. 2015)</t>
  </si>
  <si>
    <t>každý rok navýšení o min. 5 %</t>
  </si>
  <si>
    <t>Centrum transferu a 
komercializace výsledků tvůrčí činnosti na UJEP</t>
  </si>
  <si>
    <t>není</t>
  </si>
  <si>
    <t>existuje</t>
  </si>
  <si>
    <t>Zvýšení počtu profesorů a docentů</t>
  </si>
  <si>
    <t>128 přepočtených pracovníků 
(Stav k 30. 10. 2015)</t>
  </si>
  <si>
    <t>B. Vnější vztahy a otevřenost</t>
  </si>
  <si>
    <t>B1. Internacionalizace - mezinárodní mobilita studentů a akademických pracovníků</t>
  </si>
  <si>
    <t>Celkový počet osob účastnících se 
mezinárodní mobility</t>
  </si>
  <si>
    <t>174 (58x3)</t>
  </si>
  <si>
    <t>Počet e-learningových kurzů v cizích
 jazycích</t>
  </si>
  <si>
    <t>9 (3x3)</t>
  </si>
  <si>
    <t>B2. Vnější vztahy a propagace</t>
  </si>
  <si>
    <t>Oddělení marketingu a propagace</t>
  </si>
  <si>
    <t>zahájení činnosti</t>
  </si>
  <si>
    <t>plně funkční profesionální oddělení</t>
  </si>
  <si>
    <t>Komunikační strategie</t>
  </si>
  <si>
    <t>Modernizované webové stránky UJEP</t>
  </si>
  <si>
    <t>stávající www UJEP</t>
  </si>
  <si>
    <t>modernizované www UJEP</t>
  </si>
  <si>
    <t>Univerzitní časopis</t>
  </si>
  <si>
    <t>stávající univerzitní časopis</t>
  </si>
  <si>
    <t>inovovaný časpis s internetovým portálem</t>
  </si>
  <si>
    <t>Oslavy 25. výročí založení UJEP</t>
  </si>
  <si>
    <t>přípravné práce</t>
  </si>
  <si>
    <t>realizováno</t>
  </si>
  <si>
    <t>Webový portál Příběh UJEP</t>
  </si>
  <si>
    <t>Počet komunikačních kanálů</t>
  </si>
  <si>
    <t>3***</t>
  </si>
  <si>
    <t>Počet komunikačních prostředků</t>
  </si>
  <si>
    <t>4****</t>
  </si>
  <si>
    <t>Klub absolventů UJEP</t>
  </si>
  <si>
    <t>existující Spolek absolventů a přátel UJEP</t>
  </si>
  <si>
    <t>Počet realizovaných Dnů vědy a umění</t>
  </si>
  <si>
    <t>pravidelně organizováno</t>
  </si>
  <si>
    <t>Počet realizovaných Dnů otevřených dveří</t>
  </si>
  <si>
    <t>Počet účastí na veletrzích Gaudeamus Praha</t>
  </si>
  <si>
    <t>pravidelná účast</t>
  </si>
  <si>
    <t>Počet zapojených dětí ze základních a středních škol v TAU</t>
  </si>
  <si>
    <t>Počet realizovaných akcí</t>
  </si>
  <si>
    <t>Počet realizovaných Sportovních dnů rektora</t>
  </si>
  <si>
    <t>nerealizován</t>
  </si>
  <si>
    <t>Počet realizovaných Běhů kampusem</t>
  </si>
  <si>
    <t>pilotní ověření v roce 2015</t>
  </si>
  <si>
    <t>C. Efektivní financování</t>
  </si>
  <si>
    <t>C1. Rozvoj infrastruktury a efektivního financování</t>
  </si>
  <si>
    <t>Projektová dokumentace v různých 
stupních provedení</t>
  </si>
  <si>
    <t>Počet vyhotovených nových zadávacích dokumentací</t>
  </si>
  <si>
    <t>Počet realizovaných investičních akcí</t>
  </si>
  <si>
    <t xml:space="preserve">Počet nově pořízených přístrojů 
a zařízení v rámci rozšiřování infrastruktury </t>
  </si>
  <si>
    <t>Rozšířená zázemí a infrastruktura pro vzdělávací, tvůrčí, volnočasové, sportovní, kulturní a jiné aktivity spojené se vzdělávacím procesem</t>
  </si>
  <si>
    <t>Rozšířené plochy a infrastruktura spojené s kontinuálním budováním univerzitního kampusu</t>
  </si>
  <si>
    <t xml:space="preserve">Rozšířené služby a vybavení Vědecké knihovny UJEP </t>
  </si>
  <si>
    <t>Nastavení systému tvorby rozpočtu a systému controll.</t>
  </si>
  <si>
    <t>Počet inovovaných nebo nově vytvořených elektronických dokumentů</t>
  </si>
  <si>
    <t>Vytvoření systému pro reklamační řízení na UJEP</t>
  </si>
  <si>
    <t>Vytvoření zázemí pro činnosti Centra rozvoje a projektového servisu</t>
  </si>
  <si>
    <t>C2. Rozvoj informačních a komunikačních systémů a databázových zdrojů</t>
  </si>
  <si>
    <t>Zkvalitnění infrastruktury – přenosová rychlost páteřní sítě</t>
  </si>
  <si>
    <t>1 Gbit *****</t>
  </si>
  <si>
    <t>10 Gbit - část páteřní sítě</t>
  </si>
  <si>
    <t>Rozšíření bezdrátové sítě</t>
  </si>
  <si>
    <t>současný stav a počet přístupových bodů</t>
  </si>
  <si>
    <t>rozšíření o 7 ks z min. 25 kusů</t>
  </si>
  <si>
    <t>Zkvalitnění virtualizačního systému</t>
  </si>
  <si>
    <t>stávající stav systému</t>
  </si>
  <si>
    <t>zkvalitění přenosové rychlosti virtualizačního prostředí</t>
  </si>
  <si>
    <t>Zkvalitnění systému elektronické pošty</t>
  </si>
  <si>
    <t>stávající stav HW aSW</t>
  </si>
  <si>
    <t>rozšíření diskového prostoru elektronické pošty min. o 4 TB s rychlým přístupem</t>
  </si>
  <si>
    <t>Smart aplikace</t>
  </si>
  <si>
    <t>1 na 2 platformách</t>
  </si>
  <si>
    <t>* K 30. 10. 2015 již existují 2 mezifakultní týmy zapojené do mezinárodních sítí.</t>
  </si>
  <si>
    <t>**Počet přijatých a úspěšně řešených mezinárodních projektů k 30. 10. 2015.</t>
  </si>
  <si>
    <t>*** K 30. 10. 2015 již univerzita využívá 3 komunikační kanály.</t>
  </si>
  <si>
    <t>**** Na univerzitě k 30.10. 2015 již existují 4 komunikační prostředky.</t>
  </si>
  <si>
    <t>***** Přenosová  rychlost páteřní sítě k 30. 10. 2015.</t>
  </si>
  <si>
    <t>Hlavní priorita 1 - Vzdělávací činnost</t>
  </si>
  <si>
    <t>Hlavní priorita 2 - Doktorské studium</t>
  </si>
  <si>
    <t>Hlavní priorita 3 - Vědecká, výzkumná, vývojová a další tvůrčí činnost</t>
  </si>
  <si>
    <t>Hlavní priorita 4 - Třetí role</t>
  </si>
  <si>
    <t>Hlavní priorita 5 - Společenství lidí</t>
  </si>
  <si>
    <t>Hlavní priorita 6 - Zabezpečení činností</t>
  </si>
  <si>
    <t xml:space="preserve">Cíl 1: Zajišťování kvality vzdělávací činnosti, diverzita a dostupnost, internacionalizace </t>
  </si>
  <si>
    <t>Podpora centralizované výuky</t>
  </si>
  <si>
    <t>Práce s absolventy, podpora karierního a poradenského centra</t>
  </si>
  <si>
    <t>Podpora pro "Industrial doctoral school"</t>
  </si>
  <si>
    <t xml:space="preserve">Cíl 2: Zlepšení prostorového zázemí jednotlivých součástí UPa  i provozního užívání objektů </t>
  </si>
  <si>
    <t>Rekonstrukce dvoru mezi FEI a CEMNAT</t>
  </si>
  <si>
    <t>Nové cesty v návaznosti na nové venkovní plochy</t>
  </si>
  <si>
    <t>částečně</t>
  </si>
  <si>
    <t>Venkovní žaluzie na tělocvičnu</t>
  </si>
  <si>
    <t>Rekonstrukce podlahy v TA1</t>
  </si>
  <si>
    <t>Implementace cloudových uložišť Office365 pro oddělení a projektové týmy+školení</t>
  </si>
  <si>
    <t>Implementace nových desktopových verzí operačních systémů a software (Windows10)+školení</t>
  </si>
  <si>
    <t>Upgrade jádra sítě na podporu vyšší rychlosti (40 a 100 Gb/s)</t>
  </si>
  <si>
    <t>rychlost 10 Gb/s</t>
  </si>
  <si>
    <t>Pořízení externího firewallu pro řízení bezpečnosti provozu externích sítí</t>
  </si>
  <si>
    <t>Nákup serverové infrastruktury</t>
  </si>
  <si>
    <t>Rozvoj WiFi sítě na nový standard 802.1ac, primárně v exponovaných místech</t>
  </si>
  <si>
    <t>Rozvoj systému pro interní komunikaci, nákup SIP tlf. přístrojů</t>
  </si>
  <si>
    <t>Poloprofesionální kamera full-HD s příslušenstvím pro vícekamerový záznam ve stejné kvalitě</t>
  </si>
  <si>
    <t>Rozvoj a dovybavení učeben AV technikou</t>
  </si>
  <si>
    <t>zastaralé vybavení</t>
  </si>
  <si>
    <t>Proběhla modernizace  (B1,B2, B3) </t>
  </si>
  <si>
    <t>Rekonstrukce veřejného osvětlení v kampusu</t>
  </si>
  <si>
    <t xml:space="preserve">Cíl 3: Zvýšení účinnosti podpůrných procesů a služeb </t>
  </si>
  <si>
    <t>udržitelnost funkčnosti CTTZ</t>
  </si>
  <si>
    <t>poplatek za licenci InCities</t>
  </si>
  <si>
    <t>Projektová podpora (ORMV)</t>
  </si>
  <si>
    <t xml:space="preserve">Zvýšení úrovně podpůrných procesů akademických činností </t>
  </si>
  <si>
    <t>Podpora rozvoje zahraničních vztahů</t>
  </si>
  <si>
    <t>Cíl 4: Projekty Interní rozvojové soutěže</t>
  </si>
  <si>
    <t xml:space="preserve"> projekty IRS2016</t>
  </si>
  <si>
    <t>1. Internacionalizace</t>
  </si>
  <si>
    <t>rozpracováno</t>
  </si>
  <si>
    <t>splněno</t>
  </si>
  <si>
    <t>2. Tvorba značky</t>
  </si>
  <si>
    <t>3. Přístrojové vybavení</t>
  </si>
  <si>
    <t>4. Strategický rozvoj</t>
  </si>
  <si>
    <t>5. Fond rozvoje UP (interní soutěž)</t>
  </si>
  <si>
    <t>1. Rozvoj internacionalizace na UTB</t>
  </si>
  <si>
    <t>k 31. 12. 2015</t>
  </si>
  <si>
    <t>k 31. 12. 2016</t>
  </si>
  <si>
    <t>1. Počet studentů - cizinců</t>
  </si>
  <si>
    <t>9,5 % z celkového počtu studentů</t>
  </si>
  <si>
    <t>9,52 % z celkového počtu studentů</t>
  </si>
  <si>
    <t>2. Počet cizinců - samoplátců</t>
  </si>
  <si>
    <t>84 studentů</t>
  </si>
  <si>
    <t>93 studentů</t>
  </si>
  <si>
    <t>3. Počet vyjíždějících studentů</t>
  </si>
  <si>
    <t>55 studentů</t>
  </si>
  <si>
    <t>45 studentů</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</si>
  <si>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</si>
  <si>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</si>
  <si>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</si>
  <si>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</si>
  <si>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</si>
  <si>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</si>
  <si>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</si>
  <si>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</si>
  <si>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5 osob</t>
  </si>
  <si>
    <t>dalších 5 osob</t>
  </si>
  <si>
    <t>2. Systém vnitřního hodnocení kvality tvůrčích činností na UTB</t>
  </si>
  <si>
    <t>V současné době není komplexně zpracováno.</t>
  </si>
  <si>
    <t>Průběžně řešeno.</t>
  </si>
  <si>
    <t>4. Podpora spolupráce s praxí</t>
  </si>
  <si>
    <r>
      <t>1.</t>
    </r>
    <r>
      <rPr>
        <sz val="9"/>
        <color rgb="FF000000"/>
        <rFont val="Calibri"/>
        <family val="2"/>
        <charset val="238"/>
        <scheme val="minor"/>
      </rPr>
      <t xml:space="preserve"> Počet uzavřených licenčních smluv </t>
    </r>
  </si>
  <si>
    <t>2. Počet uzavřených "Rámcových smluv a smluv o poskytnutí práv k užívání dokumentace"</t>
  </si>
  <si>
    <t xml:space="preserve">3. Počet zahraničních patentů </t>
  </si>
  <si>
    <t>4. Počet podpořených projektů na bázi proof-of-concept a pre-seed</t>
  </si>
  <si>
    <t>5. Zvýšení konkurenceschopnosti UTB v mezinárodním prostředí</t>
  </si>
  <si>
    <t>1. Počet projektových přihlášek podaných v programu HORIZON 2020 (rámec pro financování evropského výzkumu, vývoje a inovací v období let 2014-2020)</t>
  </si>
  <si>
    <t xml:space="preserve">3 podané přihlášky </t>
  </si>
  <si>
    <t>další 4 podané přihlášky</t>
  </si>
  <si>
    <t>6. Rozvoj informačních a komunikačních technologií UTB</t>
  </si>
  <si>
    <t>1. Elektronická evidence zákonných školení zaměstnanců vč. automatické kontroly termínů</t>
  </si>
  <si>
    <t>Ruční vedení agendy mimo SAP</t>
  </si>
  <si>
    <t>Elektronická evidence agendy v modulu HR SAP.</t>
  </si>
  <si>
    <t>2. Elektronická evidence, zpracování a vyřizování pracovních úrazů zaměstnanců</t>
  </si>
  <si>
    <t>3. Automatizovaný proces obnovy osobních ochranných pracovních prostředků</t>
  </si>
  <si>
    <t>Prostá evidence pouze v modulu AM/IM SAP (evidence majetku)</t>
  </si>
  <si>
    <t>4. Elektronická evidence vydaných a přijatých faktur, likvidačních listů k fakturám a příloh k fakturám</t>
  </si>
  <si>
    <t>Zpracována analýza řešení, evidence faktur, LL a příloh mimo systém SAP</t>
  </si>
  <si>
    <t>Průběžně řešeno.
Plnění vzhledem k rozsáhlým legislativním změnám a upgrade SAP přeloženo do roku 2017.</t>
  </si>
  <si>
    <t>5. Upgradované doplňkové řešení FAIN pro evidenci a inventarizaci majetku pomocí čárových kódů</t>
  </si>
  <si>
    <t>Původní řešení z roku 2006 vč. 5 ks nejstarších terminálů a 2 ks tiskáren</t>
  </si>
  <si>
    <t>6. Upgradované doplňkové řešení pro zpracování cestovních náhrad</t>
  </si>
  <si>
    <t>Původní zákaznické řešení z roku 2005, po upgrade SAP v roce 2016 jako standardní modul Travel Management</t>
  </si>
  <si>
    <t>7. Dokumentový systém Alfresco rozšířený o dokumenty technicko-provozní povahy</t>
  </si>
  <si>
    <t>Implementovaný systém Alfresco pro smlouvy, technicko-provozní dokumenty na lokálních discích</t>
  </si>
  <si>
    <t>Technicko-provozní dokumenty uložené a zpřístupněné v systému Alfresco</t>
  </si>
  <si>
    <t>8. Dokumentový systém Alfresco rozšířený o vnitřní normy a předpisy</t>
  </si>
  <si>
    <t>Vnitřní normy a předpisy ukládané na webových stránkách</t>
  </si>
  <si>
    <t>9. Dokumentový systém Alfresco rozšířený o zápisy</t>
  </si>
  <si>
    <t>Pouze vybrané zápisy ukládané na webových stránkách</t>
  </si>
  <si>
    <t>10. Rozšířená serverová infrastruktura včetně servisní podpory</t>
  </si>
  <si>
    <t>Disková pole z roku 2012, serverová infrastruktura z roku 2013, síťové propojení 10 Gb</t>
  </si>
  <si>
    <t>11. Obnovený monitorovací systém síťového provozu včetně supportu</t>
  </si>
  <si>
    <t>Monitorovací systém FlowMon z roku 2008 upgradovaný v roce 2012</t>
  </si>
  <si>
    <t>Obnovený systém FlowMon s novými sondami a collectorem, rozšířený support.</t>
  </si>
  <si>
    <t>12. Rozšířená síťová infrastruktura pro bezdrátové připojení v univerzitních objektech</t>
  </si>
  <si>
    <t>Bezdrátová WiFi infrastruktura z roku 2014</t>
  </si>
  <si>
    <t>Rozšířená podpora Cisco Prime Infrastructure.
Nebyl proveden upgrade a rozšíření WiFi vzhledem k nedokončené stavbě Vzdělávacího komplexu, tato část plnění přesunuta do roku 2017.</t>
  </si>
  <si>
    <t>13. Zprovoznění knihovního katalogu nové generace</t>
  </si>
  <si>
    <t>Knihovní systém Aleph na konci vývoje</t>
  </si>
  <si>
    <t>Studie a doporučení k výběru knihovního systému nové generace</t>
  </si>
  <si>
    <t>14. Rozvoj služeb virtualizovaných studoven</t>
  </si>
  <si>
    <t>Základní implementace VDI</t>
  </si>
  <si>
    <t>Stabilizovaná infrastruktura VDI</t>
  </si>
  <si>
    <t>15. Vytvoření prostředí pro prezentaci výsledků VaV</t>
  </si>
  <si>
    <t>Žádné jednotné prostředí pro veřejnou prezentaci výsledků VaV</t>
  </si>
  <si>
    <t>Průběžně řešeno</t>
  </si>
  <si>
    <t>16. Vyhotovení rámcového auditu bezpečnosti UTB ve Zlíně</t>
  </si>
  <si>
    <t>Žádný materiál se souhrnnou dlouhodobou a střednědobou koncepcí rozvoje bezpečnosti</t>
  </si>
  <si>
    <t>17. Provedení SW aktualizace systému telefonní ústředny Avaya</t>
  </si>
  <si>
    <t>Telefonní ústředna Avaya systémová platforma verze R6.0</t>
  </si>
  <si>
    <t>Upgrade všech částí ústředny Avaya (Avaya Media Gateway, Avaya Communication Manager, Utility Server, Session Manager včetně virtuálních serverů Systém Platform) na verzi R6.3</t>
  </si>
  <si>
    <t>7. Program podpory marketingových aktivit</t>
  </si>
  <si>
    <t xml:space="preserve">1. Účast na vzdělávacích veletrzích v Praze, Brně, Bratislavě a Nitře  - počet návštěvníků seznámených s možnostmi studia na UTB </t>
  </si>
  <si>
    <t>Nerealizováno v rámci IRP 2015</t>
  </si>
  <si>
    <t>cca 51 000 návštěvníků (zdroj: webové stránky veletrhů Gaudeamus a Académia)</t>
  </si>
  <si>
    <t>2. Světelné logo UTB - veřejnost bude trvale upozorňována na přítomnost univerzity ve Zlíně</t>
  </si>
  <si>
    <t>Instalace světelného loga UTB na střeše budovy U6 v rámci IRP 2015</t>
  </si>
  <si>
    <t>V roce 2016 nerealizováno</t>
  </si>
  <si>
    <t xml:space="preserve">8. Rozvoj studijního poradenství a uplatnitelnosti absolventů </t>
  </si>
  <si>
    <t>1. Absolutní četnost nezaměstnaných absolventů vysoké školy</t>
  </si>
  <si>
    <t xml:space="preserve">K 30.4. 2015 bylo na UP ČR registrováno celkem 129 nezaměstnaných absolventů, k 30. 9. 2015 pak 244 nezaměstnaných absolventů.  </t>
  </si>
  <si>
    <t xml:space="preserve">K 30. 4. 2016 bylo na UP ČR registrováno celkem 121 nezaměstnaných absolventů, k 30. 9. 2016 pak 225 nezaměstnaných absolventů. </t>
  </si>
  <si>
    <t>2. Návštěvnost Akademické poradny (dále jen AP). Plně využívat služby, které nabízí AP. Jako ukazatel poslouží návštěvnost AP a počet poskytnutých individuálních konzultací a komplexních vyšetření.</t>
  </si>
  <si>
    <t xml:space="preserve">Počet poskytnutých individuálních konzultací a komplexních vyšetření v Akademické poradně během LS 2014/15 - 121 a během ZS 2015/16 - 86. </t>
  </si>
  <si>
    <t>Počet poskytnutých individuálních konzultací a komplexních vyšetření v LS 2015/16 – 114, v ZS 2016/17  -  87.</t>
  </si>
  <si>
    <t>3. Počet nově registrovaných studentů/absolventů v JC, počet poskytnutých konzultací, počet účastníků kurzů/workshopů/přednášek, počet účastníků veletrhu pracovních příležitostí.</t>
  </si>
  <si>
    <t xml:space="preserve">Počet nově registrovaných studentů/absolventů v JC za r. 2015 celkem 263. Počet poskytnutých konzultací za r. 2015 – 275.
Počet účastníků kurzů/workshopů/přednášek pořádaných JC za r. 2015 - 227.
Počet účastníků veletrhu pracovních příležitostí Business days  2015 – 1700 návštěvníků, 60 vystavovatelů.
</t>
  </si>
  <si>
    <t>Počet nově registrovaných studentů/absolventů v JC za r. 2016 - 306. Počet poskytnutých konzultací za r. 2016 – 346.                                                                    Počet účastníků kurzů/workshopů/přednášek pořádaných JC za r. 2016 - 274. Počet účastníků veletrhu pracovních příležitostí Business day  2016 – 1700 návštěvníků, 71 vystavovatelů.</t>
  </si>
  <si>
    <t>4. Registrace studentů se specifickými potřebami a rozšíření služeb AP pro tyto studenty.</t>
  </si>
  <si>
    <t>K 31.12. 2015 bylo na UTB registrováno 12 studentů se specifickými potřebami.</t>
  </si>
  <si>
    <t>K 31.12. 2016 bylo na UTB registrováno 31 studentů se specifickými potřebami.</t>
  </si>
  <si>
    <t>9. Podpora informačních zdrojů a rozvoj činnosti Informačního centra Baťa</t>
  </si>
  <si>
    <t>1. Počet vyhledávání v centrálním portálu informačních zdrojů UTB</t>
  </si>
  <si>
    <t>2. Vytvoření podmínek pro růst objemu tvůrčích činností univerzity</t>
  </si>
  <si>
    <t xml:space="preserve">Vytvořený portál informačních zdrojů </t>
  </si>
  <si>
    <t>Vylepšená funkcionalita portálu</t>
  </si>
  <si>
    <t>3. Výtvoření portálu Baťa ve světě</t>
  </si>
  <si>
    <t>Portál neexistuje</t>
  </si>
  <si>
    <t>Vytvoření portálu a testovací provoz</t>
  </si>
  <si>
    <t xml:space="preserve">4. Nakladatelství UTB </t>
  </si>
  <si>
    <t>Doposud řešeno externě</t>
  </si>
  <si>
    <t>Vytvořena studie proveditelnosti a zřízeno Nakladatelství UTB</t>
  </si>
  <si>
    <t>5. Počet proškolených mimozlínských účastníků v oblasti díla a odkazu Tomáše Bati</t>
  </si>
  <si>
    <t>Implementace novely vysokoškolského zákona do vnitřních předpisů univerzity</t>
  </si>
  <si>
    <t>Neexistence novely vysokoškolského zákona a tím neexistující implementace novely vysokoškolského zákona do vnitřních předpisů univerzity.</t>
  </si>
  <si>
    <t>Implementace novely vysokoškolského zákona je realizována na úrovni přípravy novelizovaných vnitřních předpisů.</t>
  </si>
  <si>
    <t xml:space="preserve">Zkvalitňování vzdělávací činnosti na VFU Brno prostřednictvím Interní vzdělávací agentury VFU Brno (IVA VFU) </t>
  </si>
  <si>
    <t>Realizace zapojení studentů do projektů Interní vzdělávací agentury univerzity (IVA).</t>
  </si>
  <si>
    <t>Rozšíření rozsahu činnosti Interní vzdělávací agentury univerzity z rozsahu 2 000 tis., Kč na 2 800 tis. Kč a následně 3 000 tis. Kč a tím modernizace vzdělávací činnosti na univerzitě rozšířením zapojení studentů do této činnosti.</t>
  </si>
  <si>
    <t>Zvyšování kvality vzdělávací činnosti prohlubováním znalostí studentů s využitím zkušeností ze zahraničí na základě rozšiřování mobilit studentů a akademických pracovníků.</t>
  </si>
  <si>
    <t>Realizace zapojení studentů do mobilit prostřednictvím projektů Interní mobilitní agentury univerzity (IMA).</t>
  </si>
  <si>
    <t xml:space="preserve">Aktualizace činnosti Interní mobilitní agentury univerzity a efektivnější využití možností mobilit realizovaných studenty prostřednictvím projektů Interní mobilitní agentury univerzity (IMA) ve smyslu realizace mobilitních pobytů na 30 a více dní. </t>
  </si>
  <si>
    <t>Rozvoj mobilit zahraničních studentů a akademických pracovníků podporou personálního i materiálního zázemí na univerzitě k odbornému zajištění pobytu zahraničních studentů a akademických pracovníků na univerzitě</t>
  </si>
  <si>
    <t>Neexistence motivačního systému pro akademické pracovníky k odbornému zajištění pobytu zahraničních studentů a akademických pracovníků na univerzitě.</t>
  </si>
  <si>
    <t xml:space="preserve">Motivační ohodnocování akademických pracovníků zajišťujících pobyty zahraničních studentů a akademických pracovníků na univerzitě. </t>
  </si>
  <si>
    <t xml:space="preserve">Rozvoj postupů identifikace nákladů univerzity s využitím těchto informací ke zvýšení úrovně řízení univerzity, zejména ve smyslu využití metodiky full cost </t>
  </si>
  <si>
    <t>Existence systému identifikace úplných nákladů univerzity na univerzitě s ohledem na průkaznost nákladů souvisejících s projekty.</t>
  </si>
  <si>
    <t xml:space="preserve">Adaptace zavedeného systému identifikace úplných nákladů univerzity v rámci interního nákladového účetnictví a kalkulací nákladových cen byla vypracována dle sdělení kvestorky. </t>
  </si>
  <si>
    <t>Obměna počítačového vybavení na univerzitě spočívající v náhradě starých počítačů počítači moderními a výkonnými</t>
  </si>
  <si>
    <t>V provozu univerzity jsou zastaralé počítače ve významném podílu.</t>
  </si>
  <si>
    <t>Obměna počítačového vybavení na univerzitě ve smyslu náhrady starých počítačů počítači moderními a výkonnými v rozsahu přidělených prostředků realizována.</t>
  </si>
  <si>
    <t>1.Podpora pedagogické práce akademických pracovníků a profilace a inovace studijních programů na úrovni předmětů/kurzů</t>
  </si>
  <si>
    <t> 4 525</t>
  </si>
  <si>
    <t>Splněno.</t>
  </si>
  <si>
    <t>2. Tvůrčí práce studentů směřující k inovaci vzdělávací činnosti</t>
  </si>
  <si>
    <t>                      839</t>
  </si>
  <si>
    <t xml:space="preserve">                      </t>
  </si>
  <si>
    <t>Spněno.</t>
  </si>
  <si>
    <t>Zajišťování kvality</t>
  </si>
  <si>
    <t>Oblasti vzdělávání pro institucionální akreditaci</t>
  </si>
  <si>
    <t>IAK ve vazbě na institucionální akreditace</t>
  </si>
  <si>
    <t>Výuka cizích jazyků</t>
  </si>
  <si>
    <t>Národní klasifikační rámec</t>
  </si>
  <si>
    <t>Diverzita a dostupnost</t>
  </si>
  <si>
    <t>Úspěšnost studia</t>
  </si>
  <si>
    <t>Rozvoj talentu studentů</t>
  </si>
  <si>
    <t>Podpora studentů se specifickými potřebami</t>
  </si>
  <si>
    <t>Kombinovaná forma studia</t>
  </si>
  <si>
    <t>Internacionalizace</t>
  </si>
  <si>
    <t>Podíl studentů zapojených krátkodobých mobilních programů</t>
  </si>
  <si>
    <t>Počet vyjíždějících studentů zapojených do dlouhodobých studijních programů</t>
  </si>
  <si>
    <t>Relevance</t>
  </si>
  <si>
    <t>Počet absolventů registrovaných v Alumni</t>
  </si>
  <si>
    <t>Spokojenost se službami</t>
  </si>
  <si>
    <t>Sledování nezaměstnanosti a uplatnitelnosti absolventů</t>
  </si>
  <si>
    <t>Kvalitní a relevantní výzkum, vývoj a inovace</t>
  </si>
  <si>
    <t>Počet zahraničních cest</t>
  </si>
  <si>
    <t>Počet publikací v recenzovaných časopisech (WoS, Scopus, ERIH)</t>
  </si>
  <si>
    <t>Počet publikací na mezinárodních konferencích (WoS)</t>
  </si>
  <si>
    <t>Počet společných aktivit</t>
  </si>
  <si>
    <t>Podpora pracovišť na VŠB-TUO</t>
  </si>
  <si>
    <t>Rozhodování založené na datech</t>
  </si>
  <si>
    <t>Vývoj a implementace funkčnosti pro mobilní zařízení a reporty</t>
  </si>
  <si>
    <t>Nasazení sytému ESS a jeho integrace</t>
  </si>
  <si>
    <t>Interní projektová agenda</t>
  </si>
  <si>
    <t>Systém pro bezpečnostní monitoring a jeho integrace</t>
  </si>
  <si>
    <t>Zavádění technických opatření pro zabezpečení dat</t>
  </si>
  <si>
    <t>Efektivní financování</t>
  </si>
  <si>
    <t>Finanční výše investic na zajištění efektivního financování</t>
  </si>
  <si>
    <t>Monitoring spotřeby energií vybraných objektů</t>
  </si>
  <si>
    <t>Algoritmus zajišťující automatizaci predikce počtu studentů pro rozpočet</t>
  </si>
  <si>
    <t xml:space="preserve">Implementace metodiky controllingu a reportingu </t>
  </si>
  <si>
    <t>Objem finančních prostředků z evropských, jiných mezinárodních nebo zahraničních dotačních programů či soukromých zdrojů</t>
  </si>
  <si>
    <t>Nelze stanovit.</t>
  </si>
  <si>
    <t>56,4 mil.</t>
  </si>
  <si>
    <t>Dotační portfolio: počet dotačních titulů, do kterých byla podaná projektová přihláška</t>
  </si>
  <si>
    <t>Počet úspěšných mezinárodních projektů</t>
  </si>
  <si>
    <t>Nelze stanovit</t>
  </si>
  <si>
    <t>Obnova budov a rozvoj infrastruktury</t>
  </si>
  <si>
    <t>Finanční výše investic na přístrojové vybavení</t>
  </si>
  <si>
    <t>Rozvoj univerzity do roku 2020 s trvale udržitelnou strukturou</t>
  </si>
  <si>
    <t>Propagace, popularizace a marketing</t>
  </si>
  <si>
    <t>Realizace celouniverzitní kampaně</t>
  </si>
  <si>
    <t>Počet oslovených pomocí sociálních sítí školy</t>
  </si>
  <si>
    <t>Počet pozitivních mediálních výstupů</t>
  </si>
  <si>
    <t>Počet návštěvníků inovovaných popularizačních akcí</t>
  </si>
  <si>
    <t>Není známo.</t>
  </si>
  <si>
    <t>Počet realizovaných inovovaných popularizačních akcí</t>
  </si>
  <si>
    <t>Počet univerzitních pracovišť integrovaných do společné propagace</t>
  </si>
  <si>
    <t>Transfer technologií a podnikání</t>
  </si>
  <si>
    <t>Počet podpořených firem</t>
  </si>
  <si>
    <t>Počet podpořených startupových projektů</t>
  </si>
  <si>
    <t>Aktivity podporující transfer technologií a rozvoj inovačního podnikání</t>
  </si>
  <si>
    <t>Výchozí stav
k 1. 1. 2016</t>
  </si>
  <si>
    <t>Cílový stav
k 31. 12. 2018</t>
  </si>
  <si>
    <t>Skutečný stav
k 31. 12. 2016</t>
  </si>
  <si>
    <t>1. Zajišťování kvality, rozvoj lidských zdrojů</t>
  </si>
  <si>
    <t>Systém sběru a analýzy dat</t>
  </si>
  <si>
    <t>Není</t>
  </si>
  <si>
    <t>Systém navržen, projednán, pilotně ověřen</t>
  </si>
  <si>
    <t>AACSB – institucionální akreditace</t>
  </si>
  <si>
    <t>Práce na Eligibility Application</t>
  </si>
  <si>
    <t>Odeslání SER</t>
  </si>
  <si>
    <t>Přijetí Eligibility Application, návštěvy mentorky na VŠE</t>
  </si>
  <si>
    <t>EQUIS – fakultní akreditace</t>
  </si>
  <si>
    <t>Příprava SER</t>
  </si>
  <si>
    <t>Odeslání SER, realizace Peer Review na FPH</t>
  </si>
  <si>
    <t>EPAS – oborová akreditace</t>
  </si>
  <si>
    <t>Příprava na reakreditaci</t>
  </si>
  <si>
    <t>Sběr podkladů pro SER, spolupráce v rámci MIB EPAS consortium</t>
  </si>
  <si>
    <t>Počet nabízených odborných seminářů pro akademické pracovníky</t>
  </si>
  <si>
    <t>Počet individuálních konzultací pro akademické pracovníky k realizaci jejich pedagogických projektů</t>
  </si>
  <si>
    <t>Systém hodnocení akademických pracovníků včetně návaznosti na systém odměňování</t>
  </si>
  <si>
    <t>Ověřeny fakultní systémy na třech fakultách</t>
  </si>
  <si>
    <t>Navržen a pilotně ověřen v rámci VŠE</t>
  </si>
  <si>
    <t>Počet startovacích bytů</t>
  </si>
  <si>
    <t>2. Diverzita a dostupnost</t>
  </si>
  <si>
    <t>Počet míst na psychodiagnostiku pro studenty</t>
  </si>
  <si>
    <t>Počet akcí firem na VŠE</t>
  </si>
  <si>
    <t>Počet studentů, kteří se účastní odborných soutěží</t>
  </si>
  <si>
    <t>Počet studentů, kteří využijí služeb kariérového poradenství</t>
  </si>
  <si>
    <t>Počty seminářů zaměřených na osobní karierový rozvoj</t>
  </si>
  <si>
    <t>Počty seznamovacích kursů nově přijatých studentů</t>
  </si>
  <si>
    <t>Počty účastníků seznamovacích kursů nově přijatých studentů</t>
  </si>
  <si>
    <t>3. Mezinárodní dimenze vzdělávací činnosti</t>
  </si>
  <si>
    <t>Počet studentů vyjíždějících na studium do zahraničí</t>
  </si>
  <si>
    <t>Počet studentů vyjíždějících na pracovní stáž</t>
  </si>
  <si>
    <t>Počet studentů vyjíždějících na letní školu v délce trvání min. 1 měsíc</t>
  </si>
  <si>
    <t>Počet přijatých studentů ze zahraničí na FMJH</t>
  </si>
  <si>
    <t>Počet anglicky vyučovaných předmětů ve struktuře odpovídající struktuře přijíždějících studentů</t>
  </si>
  <si>
    <t>Průměrné hodnocení anglicky vyučovaných předmětů na škále 1–5 (nejhorší – nejlepší)</t>
  </si>
  <si>
    <t>Nesledováno</t>
  </si>
  <si>
    <t>min. 3,2</t>
  </si>
  <si>
    <t>metodika rozpracována</t>
  </si>
  <si>
    <t>Poměr počtu uchazečů k počtu přijatých v cizojazyčných oborech</t>
  </si>
  <si>
    <t>Zpracování manuálu zachycují klíčové procesy řízení cizojazyčných oborů na úrovni fakulty a na úrovni univerzity</t>
  </si>
  <si>
    <t>rozpracováno + aktualizace</t>
  </si>
  <si>
    <t>schválený popis</t>
  </si>
  <si>
    <t>podrobnější aktualizace</t>
  </si>
  <si>
    <t>Počet double či joint degree programů</t>
  </si>
  <si>
    <t>Podíl počtu studentů v cizojazyčných oborech na celkovém počtu studentů bakalářského a navazujícího magisterského studia</t>
  </si>
  <si>
    <t>Realizace exekutivního MBA studia v anglickém/ francouzském jazyce</t>
  </si>
  <si>
    <t>0/36</t>
  </si>
  <si>
    <t>20/25</t>
  </si>
  <si>
    <t>11/22</t>
  </si>
  <si>
    <t>Ubytování na kolejích - počet jednolůžkových pokojů</t>
  </si>
  <si>
    <t>Počet realizovaných letních škol na VŠE v době trvání alespoň 4 týdny</t>
  </si>
  <si>
    <t>Počet výukových pobytů učitelů v zahraničí
(min. 1 týden)</t>
  </si>
  <si>
    <t>Počet zahraničních akademických pracovníků
na VŠE po dobu min. 1 semestr</t>
  </si>
  <si>
    <t>Počet předmětů vyučovaných na většině odborných kateder v cizím jazyce</t>
  </si>
  <si>
    <t>min. 1 Bc / 2 Ing. / 0 PhD</t>
  </si>
  <si>
    <t>min. 1 Bc / 1 Ing. / 0 PhD</t>
  </si>
  <si>
    <t xml:space="preserve">Počet kurzů (krátkodobých) hostujících profesorů </t>
  </si>
  <si>
    <t>Počet kvalitních partnerských škol</t>
  </si>
  <si>
    <t>4. Uplatnitelnost absolventů, společenská role VŠE, rozvoj značky VŠE</t>
  </si>
  <si>
    <t>Počet absolventů vedených v databázi VŠE</t>
  </si>
  <si>
    <t>Počet absolventů – členů Klubu absolventů VŠE</t>
  </si>
  <si>
    <t>Počet příjemců Zpravodaje pro absolventy</t>
  </si>
  <si>
    <t>Počet odborných akcí pro absolventy</t>
  </si>
  <si>
    <t>Počet sportovních akcí pro absolventy</t>
  </si>
  <si>
    <t>Počet přednášek odborníků z praxe (absolventů) zprostředkovaných RPC</t>
  </si>
  <si>
    <t>Počet absolventů, kteří se v daném roce přihlásili do kurzů celoživotního vzdělávání</t>
  </si>
  <si>
    <t>Počet absolventů ve skupině „VŠE Prague Alumni“ na LinkedIn</t>
  </si>
  <si>
    <t>Počet významných absolventů uvedených na webu VŠE</t>
  </si>
  <si>
    <t>Počet projektových týmů v programech inkubace a akcelerace xPORT</t>
  </si>
  <si>
    <t>Počet realizovaných komerčních projektů xPORT</t>
  </si>
  <si>
    <t>Počet vydaných dílů syntézy dějin VŠE</t>
  </si>
  <si>
    <t>1 (druhý  díl v tisku)</t>
    <phoneticPr fontId="0" type="noConversion"/>
  </si>
  <si>
    <t>Ucelený systematizovaný a plnohodnotný digitální archiv na webu CPD s možností textového vyhledávání</t>
  </si>
  <si>
    <t>Přibližně 100 stran</t>
    <phoneticPr fontId="0" type="noConversion"/>
  </si>
  <si>
    <t>Je</t>
  </si>
  <si>
    <t>Přibližně 4500 stran v různém stupni zpracování.</t>
    <phoneticPr fontId="0" type="noConversion"/>
  </si>
  <si>
    <t>Příruční knihovna k dějinám VŠE a vysokoškolské výuky ekonomických oborů v Československu a digitalizované vybrané tituly</t>
  </si>
  <si>
    <t>Počet titulů v knihovně CPD: 67. 
Počet digitalizováných publikací: 27</t>
  </si>
  <si>
    <t>Počet titulů v knihovně CPD: 81. 
Počet digitalizováných publikací: 38</t>
  </si>
  <si>
    <t>Digitalizovaný fond archivních dokumentů z osobních sbírek absolventů VŠE</t>
  </si>
  <si>
    <t>Přibližně 40 digitalizovaných fotografií</t>
    <phoneticPr fontId="0" type="noConversion"/>
  </si>
  <si>
    <t>Přibližně 3500 digitalizovaných fotografií</t>
    <phoneticPr fontId="0" type="noConversion"/>
  </si>
  <si>
    <t>Elektronický archiv pramenů studentských spolků na VŠE</t>
  </si>
  <si>
    <t>Není</t>
    <phoneticPr fontId="0" type="noConversion"/>
  </si>
  <si>
    <t>Poměr počtu přihlášek k počtu zapsaných v bakalářských oborech</t>
  </si>
  <si>
    <t>Poměr počtu přihlášek k počtu zapsaných v magisterských oborech</t>
  </si>
  <si>
    <t>Poměr počtu přihlášek k počtu zapsaných v doktorských oborech</t>
  </si>
  <si>
    <t>Počet účastníků kurzů celoživotního vzdělávání</t>
  </si>
  <si>
    <t>Počet citací a vystoupení  zástupců VŠE médiích dle databáze Anopress (za rok)</t>
  </si>
  <si>
    <t>5. Kvalitní a relevantní výzkum, vývoj a inovace</t>
  </si>
  <si>
    <t>Počet podaných projektů Horizon 2020 ročně</t>
  </si>
  <si>
    <t>Úspěšnost získání projektů Horizon 2020</t>
  </si>
  <si>
    <t>vyhodnocení probíhá</t>
  </si>
  <si>
    <t>Počet excelentních výstupů dle II. pilíře Metodiky 2013+</t>
  </si>
  <si>
    <t>Modernizace agendy ediční činnosti vědeckých časopisů</t>
  </si>
  <si>
    <t xml:space="preserve"> specifikace požadavků </t>
  </si>
  <si>
    <t>Proběhla</t>
  </si>
  <si>
    <t>realizována 1. etapa</t>
  </si>
  <si>
    <t>Počet hostujících profesorů v oblasti výzkumné činnosti (ročně)</t>
  </si>
  <si>
    <t>Celoškolský informační systém v oblasti výzkumných projektů</t>
  </si>
  <si>
    <t>zpracování vyjednáno</t>
  </si>
  <si>
    <t>Společná databáze zahraničních partnerů (OVV a fakult)</t>
  </si>
  <si>
    <t>6. Efektivní financování, rozvoj infrastruktury</t>
  </si>
  <si>
    <t>Nový mzdový a personální systém</t>
  </si>
  <si>
    <t>Probíhají přípravné práce</t>
  </si>
  <si>
    <t>Plně implementován včetně migrace dat</t>
  </si>
  <si>
    <t>Proběhl výběr dodavatele a připravuje se plán implemetace</t>
  </si>
  <si>
    <t>Střednědobý výhled financování školy</t>
  </si>
  <si>
    <t xml:space="preserve">Není </t>
  </si>
  <si>
    <t>Implementovány potřebné procesy</t>
  </si>
  <si>
    <t>Očekává se novela zákona, aby mohl být od roku 2018 implementován</t>
  </si>
  <si>
    <t>Výměna strukturované kabeláže</t>
  </si>
  <si>
    <t>Proběhla z malé části</t>
  </si>
  <si>
    <t>Dokončena</t>
  </si>
  <si>
    <t>Proběhla z části</t>
  </si>
  <si>
    <t>Standardní přístupové body splňují (kromě kolejí) normu 802.11AC nebo pokročilejší</t>
  </si>
  <si>
    <t>Ne</t>
  </si>
  <si>
    <t>Ano</t>
  </si>
  <si>
    <t>Částečně</t>
  </si>
  <si>
    <t>Na PC učebnách/studovnách je nevirtualizovaný PC starší 6 let</t>
  </si>
  <si>
    <t>Minimální celková zálohovaná čistá disková kapacita</t>
  </si>
  <si>
    <t>25 TB</t>
  </si>
  <si>
    <t>50 TB</t>
  </si>
  <si>
    <t>Interní rozvojová soutěž</t>
  </si>
  <si>
    <r>
      <t xml:space="preserve">Výchozí stav 
</t>
    </r>
    <r>
      <rPr>
        <sz val="10"/>
        <color theme="1"/>
        <rFont val="Calibri"/>
        <family val="2"/>
        <charset val="238"/>
        <scheme val="minor"/>
      </rPr>
      <t xml:space="preserve">k </t>
    </r>
    <r>
      <rPr>
        <i/>
        <sz val="10"/>
        <color theme="1"/>
        <rFont val="Calibri"/>
        <family val="2"/>
        <charset val="238"/>
        <scheme val="minor"/>
      </rPr>
      <t>31.12.2015</t>
    </r>
  </si>
  <si>
    <r>
      <t xml:space="preserve">Cílový stav 
</t>
    </r>
    <r>
      <rPr>
        <i/>
        <sz val="10"/>
        <color theme="1"/>
        <rFont val="Calibri"/>
        <family val="2"/>
        <charset val="238"/>
        <scheme val="minor"/>
      </rPr>
      <t>skutečnost k 31.12.2016</t>
    </r>
  </si>
  <si>
    <t>Indikátory</t>
  </si>
  <si>
    <t>A1_Interní grantová soutěž o pedagogické projekty vč. pedagogických grantů pro studenty DSP (PIGA)</t>
  </si>
  <si>
    <t>Počet podpořených pedagogických
projektů ročně (PIGA) (A1)</t>
  </si>
  <si>
    <t>Počet účastníků na integračním kurzu
studentů magisterského studia (A2)</t>
  </si>
  <si>
    <t>270
18</t>
  </si>
  <si>
    <t>300
41</t>
  </si>
  <si>
    <t>Počet zaměstnanců v jazykových kurzech (A3)
Počet akademických zaměstnanců v kurzech pedagogických dovedností (A3)</t>
  </si>
  <si>
    <t>A4_Motivační kurzy pro zaměstnance (relaxační cvičení)</t>
  </si>
  <si>
    <t>Motivační kurzy pro zaměstnance
(relaxační cvičení) (A4)</t>
  </si>
  <si>
    <t>A5_Motivace nadaných studentů (podpora zahraničních studentů)</t>
  </si>
  <si>
    <t>A6_Popularizace chemie (národní a mezinárodní chemická olympiáda, Letní
škola středoškolských učitelů, Letní odborné soustředění mladých chemiků
a biologů Běstvina, laboratoře pro SŠ, Hodiny moderní chemie, vědecký
jarmark, vzdělávací veletrhy, Noc vědců atd.)</t>
  </si>
  <si>
    <t>Počet žáků SŠ v Hodinách moderní chemie (A6)</t>
  </si>
  <si>
    <t>A7_Podpora výjezdů studentů do zahraničí (mobilita)</t>
  </si>
  <si>
    <t>64/20</t>
  </si>
  <si>
    <t>89/15</t>
  </si>
  <si>
    <t>Počet podpořených mobilit studentů za rok (krátkodobé/dlouhodobé) (A7)</t>
  </si>
  <si>
    <t>A8_Podpora výjezdů zaměstnanců do zahraničí (za účelem následného zapojení
do cizojazyčné výuky)</t>
  </si>
  <si>
    <t>A9_Podpora činnosti regionálních informačních center pro kontakt s veřejností
(Litvínov, Kralupy)</t>
  </si>
  <si>
    <t>8/NE</t>
  </si>
  <si>
    <t>14/ANO</t>
  </si>
  <si>
    <t>A11_Příprava nových studijních oborů a podpora tvůrčích aktivit v rámci Katedry
ekonomiky a managementu</t>
  </si>
  <si>
    <t>B1_Motivační podpora junior vědců formou interní grantové soutěže (JIGA)</t>
  </si>
  <si>
    <t>Počet podpořených projektů v rámci JIGA (B1)</t>
  </si>
  <si>
    <t>B2_Podpora spolupráce akademických pracovníků s praxí</t>
  </si>
  <si>
    <t>Počet podpořených projektů spolupráce akademických pracovníků s praxí ročně (B2)</t>
  </si>
  <si>
    <t>B3_Podpora excelentních týmů vychovávajících doktorandy</t>
  </si>
  <si>
    <t>Počet podpořených excelentních týmů vychovávajících doktorandy (B3)</t>
  </si>
  <si>
    <t>B4_Rozvoj aplikace eDoktorand pro správu DSP</t>
  </si>
  <si>
    <t>NE</t>
  </si>
  <si>
    <t>pilotní ověření</t>
  </si>
  <si>
    <t>Aplikace pro správu DSP plně napojená na studijní informační systém (online studijní plán; modul „Žádost“) (B4)</t>
  </si>
  <si>
    <t>B5_Zahájení procesu vedoucího k získání labelu Euro Doctor a zajištění studia
v joint-degree studijních programech</t>
  </si>
  <si>
    <t>B6_Podpora vydávání disertačních prací</t>
  </si>
  <si>
    <t>Počet podpořených kvalifikačních prací uložených v repozitáři a v Centru informačních služeb (B6)</t>
  </si>
  <si>
    <t>B7_Podpora „open access“ publikování</t>
  </si>
  <si>
    <t>Počet podpořených „open access“ článků ročně (B7)</t>
  </si>
  <si>
    <t>B8_Podpora „měkkých dovedností“ postgraduálních studentů - mediální
prezentace vědecké činnosti</t>
  </si>
  <si>
    <t>Počet zveřejněných výstupů postgraduálních studentů v médiích ročně (B8)</t>
  </si>
  <si>
    <t>B9_Hostování renomovaných zahraničních odborníků (přednášky světových
kapacit)</t>
  </si>
  <si>
    <t>C1_Technická podpora studijního IS a navazujících agend, optimalizace toku
dat a logistiky přijímacího řízení a výuky, optimalizace akreditačních procesů
a jejich řízení</t>
  </si>
  <si>
    <t>NE
NE
0</t>
  </si>
  <si>
    <t>ANO
NE
1</t>
  </si>
  <si>
    <t>C2_Rozvoj elektronických komunikačních kanálů v anglickém jazyce</t>
  </si>
  <si>
    <t>Počet provozovaných komunikačních kanálů v AJ (C2)</t>
  </si>
  <si>
    <t>C3_Optimalizace a integrace strategických manažerských systémů, podpora
procesu vnitřní kontroly kvality</t>
  </si>
  <si>
    <t>C4_Podpora a upgrade informačních systémů v souladu s požadavky uživatelů</t>
  </si>
  <si>
    <t>0
NE</t>
  </si>
  <si>
    <t>1
NE</t>
  </si>
  <si>
    <t>1) Nové moduly informačních systémů (MIS, iFIS)
2) Nový personální informační systém (C4)</t>
  </si>
  <si>
    <t>NE
NE
NE
NE</t>
  </si>
  <si>
    <t>ANO
NE
NE
NE</t>
  </si>
  <si>
    <t>Vysoká škola polytechnická Jihlava</t>
  </si>
  <si>
    <t>1. cíl: Vytvoření a zavedení systému vnitřního hodnocení kvality</t>
  </si>
  <si>
    <t>Neexistuje vhodná metodika pro vytvoření systému vnitřního hodnocení kvality.
Není ustanovena rada pro vnitřní hodnocení.
Není zpracována směrnice pro proces vnitřního hodnocení.
Není zpracována směrnice pro vnitřní řízení výkonnosti.
Vnitřní hodnocení kvality všech činností není systematické.
Stávající vnitřní předpisy a směrnice nejsou součástí systému vnitřního hodnocení kvality.
Chybí moduly v informačním systému vztahující se k hodnocení kvality vzdělávací a tvůrčí činnosti a souvisejících činností.</t>
  </si>
  <si>
    <t>Byl zpracován Systém řízení a hodnocení kvality akademických činností a postupně od akademického roku 2016/2017 zaváděn do procesů řízení VŠPJ. Rovněž probíhá doprogramování příslušných modulů v informačním systému, aby na úrovni vedoucích jednotlivých kateder i na úrovni užšího vedení vysoké školy mohlo pravidelně docházet k vyhodnocování stanovených cílů v činnosti VŠPJ. V souvislosti s účinností novely zákona o vysokých školách a s přijetím prováděcích předpisů proběhla revize stávajících vnitřních předpisů a směrnic a byla zahájeny práce na jejich aktualizaci a revizi.</t>
  </si>
  <si>
    <t>2. cíl: Inovace a zkvalitnění služeb Poradenského centra pro studenty</t>
  </si>
  <si>
    <t>Počet zajištěných konzultací kariérového poradenství pro studenty a absolventy 20/rok
Počet zprostředkovaných osobních konzultací externích odborníků (personalistů, psychologů…) se studenty i absolventy 30/rok
Počet zajištěných kurzů a školení 10/rok
Počet cvičných výběrových řízení 2/rok 
Počet pracovních nabídek zveřejněných přes jednotné kontaktní místo v portálu praxí VŠPJ 100/rok
Počet veletrhů pracovních příležitostí 1/rok</t>
  </si>
  <si>
    <t>Počet zajištěných konzultací kariérového poradenství pro studenty a absolventy : 27 - splněno
Počet zprostředkovaných osobních konzultací externích odborníků (personalistů, psychologů…) se studenty i absolventy: 76 - splněno
Počet zajištěných kurzů a školení: 16 - splněno
Počet cvičných výběrových řízení: 1 - splněno
Počet pracovních nabídek zveřejněných přes jednotné kontaktní místo v portálu praxí VŠPJ: 556 - splněno
Počet veletrhů pracovních příležitostí: 1 - splněno</t>
  </si>
  <si>
    <t>3. cíl: Rozvoj marketingových a studentských aktivit</t>
  </si>
  <si>
    <t>Počet účastí na veletrzích vysokoškolského a celoživotního vzdělávání: 3/rok
Monitoring médií: existuje
Počet absolvovaných vzdělávacích akcí: 3/rok
Počet uzavřených mediálních partnerství: 0</t>
  </si>
  <si>
    <t>Počet účastí na veletrzích vysokoškolského a celoživotního vzdělávání: 3 - splněno
Monitoring médií: existuje (v jednání o další prodloužení)
Počet absolvovaných vzdělávacích akcí: 3 - splněno
Počet uzavřených mediálních partnerství: 0 - bude řešeno v období 2017-2018</t>
  </si>
  <si>
    <t>4. cíl: Rozvoj stávajících a příprava nových studijních oborů na VŠPJ</t>
  </si>
  <si>
    <t>Analýza možností a potřeb rozvoje nových i stávajících oborů na VŠPJ neexistuje
Akreditační spisy nových studijních oborů a akreditační spisy pro prodloužení akreditací stávajících oborů nejsou</t>
  </si>
  <si>
    <t>Analýza možností a potřeb rozvoje nových i stávajících oborů na VŠPJ existuje
Akreditační spisy nových studijních oborů a akreditační spisy pro prodloužení akreditací stávajících oborů jsou</t>
  </si>
  <si>
    <t>5. cíl: Cílená podpora perspektivních pracovníků směřujících k získání titulu Ph.D., habilitaci, profesorskému řízení a dalšímu významnému prohloubení či zvýšení kvalifikace</t>
  </si>
  <si>
    <t>Počet podpořených perspektivních pracovníků: 10</t>
  </si>
  <si>
    <t>Počet podpořených perspektivních pracovníků: 13 - splněno</t>
  </si>
  <si>
    <t>6. cíl: Využívání Interního grantového systému na podporu pedagogické a tvůrčí činnosti akademických pracovníků, tvůrčí práce studentů, profilace a inovace předmětů i kurzů</t>
  </si>
  <si>
    <t>Počet podpořených projektů: 12</t>
  </si>
  <si>
    <t>Počet podpořených projektů: 15</t>
  </si>
  <si>
    <t>7. cíl: Účinné využívání systému pro oceňování významných tvůrčích a aplikačních výsledků</t>
  </si>
  <si>
    <t>Počet oceněných tvůrčích výsledků: 5</t>
  </si>
  <si>
    <t>Počet oceněných tvůrčích výsledků: 9</t>
  </si>
  <si>
    <t>8. cíl: Zlepšování ICT procesů a služeb pro studenty a zaměstnance VŠPJ</t>
  </si>
  <si>
    <t>Podíl zaměstnanců vybavených HW v aktuálním standardu: 60 %
Podíl nových PC vyhovujících aktuálním standardům na učebnách: 32 %</t>
  </si>
  <si>
    <t>V roce 2016 došlo k pořízení nové výpočetní techniky. Podíl zaměstnanců vybavených HW v aktuálním standardu: 68 %
Podíl nových PC vyhovujících aktuálním standardům na učebnách: 44 %</t>
  </si>
  <si>
    <t>9. cíl: Opravy a vybavení pracoven akademických a ostatních pracovníků a dalších prostor VŠPJ</t>
  </si>
  <si>
    <t>Počet pracoven v požadovaném standardu: 19
Počet společných prostor v požadovaném standardu: 0</t>
  </si>
  <si>
    <t>Počet pracoven v požadovaném standardu: 27
Počet společných prostor v požadovaném standardu: 0</t>
  </si>
  <si>
    <t>Vybavení učebních a laboratorních prostor (nábytek)</t>
  </si>
  <si>
    <t>Vybavení technických a obslužných místností (nábytek)</t>
  </si>
  <si>
    <t>Vybavení ostatních prostor (nábytek)</t>
  </si>
  <si>
    <t>Finalizace 1. etapy (Centrum odborné přípravy)</t>
  </si>
  <si>
    <t>Finalizace 2. etapy (Centrum odborné přípravy)</t>
  </si>
  <si>
    <t>Finalizace 3. etapy (Centrum odborné přípravy)</t>
  </si>
  <si>
    <t>Rekonstruované stoupací potrubí v nadzemních podlaží hlavní správní budovy D</t>
  </si>
  <si>
    <t>Výzva</t>
  </si>
  <si>
    <t>Počet podaných projektů</t>
  </si>
  <si>
    <t>Počet podpořených projektů</t>
  </si>
  <si>
    <t>Počet zapojených řešitelů</t>
  </si>
  <si>
    <t>Závěrečná zpráva projektu</t>
  </si>
  <si>
    <t>Úspěšná obhajoba</t>
  </si>
  <si>
    <t>Rozšíření zahr. mobility mimo EU</t>
  </si>
  <si>
    <t>Intenzivní podpora tvůrčí činnosti formou interní grantové soutěže</t>
  </si>
  <si>
    <t>Posílení zahr. prezentačních aktivit na roveň tuzemským</t>
  </si>
  <si>
    <t>Rozvoj elektronických knihovnických služeb</t>
  </si>
  <si>
    <t>Vytváření prostředí pro integraci absolventů do chodu školy</t>
  </si>
  <si>
    <t>Prioritní cíl 1: Zajišťování kvality a strategické řízení</t>
  </si>
  <si>
    <t>1.1 Příprava koncepce péče o zaměstnance</t>
  </si>
  <si>
    <t>Chybějící systémová činnost v oblasti rozvoje lidských zdrojů</t>
  </si>
  <si>
    <t>Fungující a moderní Odbor pro personální řízení a rozvoj</t>
  </si>
  <si>
    <t>1.2 Příprava reevaluace EUA a naplňování doporučení vzešlých z poslední evaluace</t>
  </si>
  <si>
    <t>Evaluace EUA z roku 2010</t>
  </si>
  <si>
    <t>Přípravy k vypracování Sebeevaluační zprávy, zahájení evaluace přesunuto na 2017</t>
  </si>
  <si>
    <t>1.3 Posílení role strategických přístupů rozvojem Odboru strategického řízení a rozvoje v návaznosti na projekty Ipn</t>
  </si>
  <si>
    <t>V rámci projektů IPn zahájení strategického řízení univerzity; revize a nastavení hierarchie vnitřních předpisů a norem</t>
  </si>
  <si>
    <t>Analýzy současného stavu a stanovení jednotlivých priorit VUT v hlavních oblastech činnosti univerzity; analýza vnitřních předpisů a norem</t>
  </si>
  <si>
    <t>1.4 Budování systému kvality univerzity a jejích součástí na VUT v letech 2016–2018</t>
  </si>
  <si>
    <t>Zvyšování kvality ve všech oblastech/směrech působení VUT a jeho součástí, zejména ve vztahu ke kvalitě řízení, kvalitě vzdělávání a kvalitě spolupráce, z hlediska národního a  mezinárodního</t>
  </si>
  <si>
    <t>Implementace nové legislativy; zajištění dalšího rozvoje vnitřního systému řízení kvality a jeho přizpůsobení mezinárodním doporučením a národním požadavkům</t>
  </si>
  <si>
    <t xml:space="preserve">1.5 Podpora Platformy technických škol a její rozvoj, spolupráce s aplikační sférou a praxi - podpora technického vzdělávaní </t>
  </si>
  <si>
    <t>Neexistence Platfomy (je podepsáno Prohlášení ČVUT a VUT)</t>
  </si>
  <si>
    <t>Zasedání platformy, spojení technických VŠ; dohodnuta úzká spolupráce; příprava na společný CRP projekt.</t>
  </si>
  <si>
    <t xml:space="preserve">1.6 Analýza a budování rektorátu jako efektivního a vstřícného servisu fakultám a součástem </t>
  </si>
  <si>
    <t>Chybí integrovaný a konsolidovaný přehled ekonomických dat a dat pro rozhodování ekonomické plánování a řízení rozpočtu na úrovni jednotlivých HS; stávající certifikovaná metodika FC je nevyhovující; organizace procesů na centrální úrovni řízení univerzity; adaptace vnitřních organizačních norem</t>
  </si>
  <si>
    <t>Vyvinuté datové struktury dokumentující strukturu hospodaření VUT; nově zpracovaná adaptovaná metodika FC a její certifikace; dokumentace a zahájené provedení organizačních změn ekonomických činností na rektorátě; dokumentace a zahájené provedení organizačních změn souvisejících s výkonem kontrolní činnosti na rektorátě; odsouhlasená dokumentace celkové organizační analýzy rektorátu jako plán procesní a organizační optimalizace rektorátu; návrhy a důvodové zprávy optimalizace a adaptace stávajících vnitřních norem VUT vč. návrhu norem nových, předložených k projednání orgánům řízení univerzity (konkrétně: Organizační řád VUT, Organizační řád rektorátu VUT, Hospodářský řád VUT)</t>
  </si>
  <si>
    <t xml:space="preserve">1.7 Strategicky orientované řízení projektů vč. TT </t>
  </si>
  <si>
    <t>Nerealizováno</t>
  </si>
  <si>
    <t>Analýza stávajícího stavu fungování CPP a CTT, spojení do jednoho oddělení OPP - kompletní reorganizace; nová fukční konncepce odboru OPP</t>
  </si>
  <si>
    <t>1.8 Podpora samosprávy a autonomie VŠ</t>
  </si>
  <si>
    <t>Podpora činností AS VUT</t>
  </si>
  <si>
    <t>Podpořeny aktivity vedoucí k vytvoření návrhů elektronických nástrojů k posílení přímé informovanosti; podporována včasná implementace změn vnitřních předpisů VUT vyplývajících ze schválené novely zákona o VŠ č. 111/1998 Sb. a příprava novely vnitřních předpisů VUT týkajících se činnosti AS VUT; seminář pro členy AS VUT a hosty zaměřený na aktuální témata.</t>
  </si>
  <si>
    <t>Postupné mapování procesů + identifikace rizik; vypracování nové směrnice vnitřního kontrolního systému; první hodnocení nastaveného řízení rizik</t>
  </si>
  <si>
    <t>Prioritní cíl 2: Diverzita a dostupnost vzdělávací činnosti</t>
  </si>
  <si>
    <t>5 soutěží pro studenty SŠ</t>
  </si>
  <si>
    <t>17 soutěží pro studenty SŠ, 33 projektů pro současné studenty VUT, které povedou k získání nových uchazečů, 33 studentů VUT podpořených mimořádným stipendiem</t>
  </si>
  <si>
    <t>2.2 Podpora studentů prvního ročníku</t>
  </si>
  <si>
    <t>Počet podpořených studentů zapsaných do 1. ročníků bakalářského studijního programu, výchozí hodnota v roce 2015 je 500 studentů</t>
  </si>
  <si>
    <t>Cílová hodnota pro rok 2016 je 500 studentů, 500 nejlepších studentů prvního ročníku bylo podpořeno</t>
  </si>
  <si>
    <t>2.3 Podpora talentovaných studentů</t>
  </si>
  <si>
    <t>Výchozí hodnota v roce 2015: cca 150 studentů podpořených stipendiem</t>
  </si>
  <si>
    <t>159 studentů podpořených stipendiem, 69 studentských projektů zaměřených na týmovou práci, 34 studentů zapojených do odborných soutěží a konferencí na národní i mezinárodní úrovni</t>
  </si>
  <si>
    <t>2.4 Rozvoj spolupráce s aplikační sférou ve vzdělávání</t>
  </si>
  <si>
    <t>Studijní programy neobsahují vždy praktické formy výuky (akademicky vs. prakticky orientované studijní programy)</t>
  </si>
  <si>
    <t>Stáže studentů ve firmách, praxe; zapojení odborníků z praxe do výuky; nárůst závěrečných prací, jejichž témata pocházejí z praxe; tematicky zaměřené konference a diskusních fóra vedení VUT a fakult se zástupci praxe</t>
  </si>
  <si>
    <t>Několik studijních programů DD na FSI/FP ve spolupráci se zahraničními univerzitami</t>
  </si>
  <si>
    <t>Rozvoj stávajích a vytvoření nových mezinárodních studijních oborů; zvýšení poštu studentů zapojených do mezinárodních programů</t>
  </si>
  <si>
    <t>2.6 Podpora činností Institutu celoživotního vzdělávání pro akademickou obec</t>
  </si>
  <si>
    <t>Počet účastníků kurzů: 1.100, počet kurzů: 90</t>
  </si>
  <si>
    <t>Stav v roce 2016: počet účastníků 1.969, počet kurzů: 204</t>
  </si>
  <si>
    <t>V roce 2015 byl přepočtený výkon U3V VUT 48.968 studentohodin</t>
  </si>
  <si>
    <t>Nárůst v roce 2016: 2,77%, celkem 2.713 posluchačů</t>
  </si>
  <si>
    <t>Výchozí stav pro rok 2015: Poskytnutí služeb celkem:  850 uživatelů, poskytnutí služeb v rámci individuální konzultací: 300 uživatelů
Poskytnutí služeb v rámci skupinových aktivit: 550 uživatelů</t>
  </si>
  <si>
    <t>Poskytnutí služeb celkem: 1436 uživatelů, poskytnutí služeb v rámci individuální konzultací: 772 uživatelů, poskytnutí služeb v rámci skupinových aktivit: 664 uživatelů</t>
  </si>
  <si>
    <t>Prioritní cíl 3: Internacionalizace</t>
  </si>
  <si>
    <t>Výchozí hodnoty pro rok 2015: počet bilaterálních smluv: 19, počet dílčích smluv a rámcových mezinárodních smluv: 28</t>
  </si>
  <si>
    <t>Počet bilaterálních smluv: 72, počet dílčích smluv a rámcových mezinárodních smluv: 29</t>
  </si>
  <si>
    <t>35 výjezdů/ 16 příjezdů</t>
  </si>
  <si>
    <t>72 výjezdů/ 26 příjezdů</t>
  </si>
  <si>
    <t>400 studentoměsíců</t>
  </si>
  <si>
    <t>340,75 studentoměsíců</t>
  </si>
  <si>
    <t>Prioritní cíl 4: Relevance, absolventi, marketing a spolupráce s aplikační sférou</t>
  </si>
  <si>
    <t>4.1 Podpora činností Odboru marketingu a vnějších vztahů</t>
  </si>
  <si>
    <t>Ukazatele výkonu – počet spolupracujících firem, databáze absolventů VUT</t>
  </si>
  <si>
    <t>Uzavřeno partnerství s 10 významnými firmami a zisk sponzorských darů; databáze absolventů: současný stav je 28.821 evidovaných adres absolventů</t>
  </si>
  <si>
    <t>4.2 Podpora marketingu a prezentace VUT v České republice a v zahraničí</t>
  </si>
  <si>
    <t>Aktivní účast na 2 domácích  a 4 zahraničních veletrzích; počet přihlášek ke studiu prostřednictvím on-line kampaně</t>
  </si>
  <si>
    <t>Účast na 2 domácích a 5 zahraničních veletrzích; 7 189 podaných přihlášek prostřednictvím on-line kampaně</t>
  </si>
  <si>
    <t>Prioritní cíl 5: Kvalitní a relevantní výzkum, vývoj a inovace</t>
  </si>
  <si>
    <t>V roce 2015 byl celkový počet publikací v WoS/Journal Citation Reports v Q1, Q2, Q3 a Q4: 373</t>
  </si>
  <si>
    <t>Navýšení na 478 publikací - v WoS/Journal Citation Reports v Q1, Q2, Q3 a Q4</t>
  </si>
  <si>
    <t>Prioritní cíl 6: Rozhodování a rozvoj založené na informacích a datech</t>
  </si>
  <si>
    <t>6.1 Knihovny - servis</t>
  </si>
  <si>
    <t>Výchozí hodnoty roku 2015
Vypracování marketingové strategie: 0
Počet inovovaných či nově vytvořených výukových a propagačních materiálů:  0
Počet fanoušků facebookové stránky Ústřední knihovna v Brně:  400
Počet výzkumů a uživatelských testování: 0
Počet e-learningových kurzů s podílem mentorovaných učitelů: 0
Počet připravovaných a realizovaných seminářů s podílem mentorovaných učitelů: 0
Počet propagačních akcí (semináře, školení): 5
Účast na odborné konferenci: 0
Počet uložených digitálních dokumentů: 35 000
Počet přístupů do repozitáře: 100 000
Počet provedených citačních analýz: 0</t>
  </si>
  <si>
    <t>Hodnoty pro rok 2016
Vypracování marketingové strategie: 1
Počet inovovaných či nově vytvořených výukových a propagačních materiálů:  17
Počet fanoušků facebookové stránky Ústřední knihovna v Brně:  651
Počet výzkumů a uživatelských testování: 4
Počet e-learningových kurzů s podílem mentorovaných učitelů: 6
Počet připravovaných a realizovaných seminářů s podílem mentorovaných učitelů: 4
Počet propagačních akcí (semináře, školení): 7
Účast na odborné konferenci: 2
Počet uložených digitálních dokumentů: 47 055
Počet přístupů do repozitáře: 153 836
Počet provedených citačních analýz: 39</t>
  </si>
  <si>
    <t>6.2 Rozvoj studijní počítačové sítě a hlavního datového centra</t>
  </si>
  <si>
    <t>A. Výchozí kapacita připojení VUT k internetu 2x10Gbps
B. Výchozí počet typů elektronických schvalovacích procesů na VUT = 2 (cestovní příkazy, interní grantová agentura)
C. Výchozí počet systémů pro evidenci místností = 3 (GTF, centrální databáze a SAP)
D. Výchozí počet přeložených rozhraní, které umožňuje pracovat v angličtině je 1 (Studis)</t>
  </si>
  <si>
    <t>A. připojení VUT k internetu je 40Gbps
B. Nové elektronické schvalovací procesy. 
C. Dokončen nový systém pasportizace
D. Dokončen překlad rozhraní IS VUT do AJ</t>
  </si>
  <si>
    <t>Vnitřní soutěž</t>
  </si>
  <si>
    <t>V roce 2015 podpořeno 97 projektů</t>
  </si>
  <si>
    <t>V roce 2016 podpořeno 101 projektů formou vnitřní soutěže</t>
  </si>
  <si>
    <t>VZDĚLÁNÍ-16</t>
  </si>
  <si>
    <t>U12</t>
  </si>
  <si>
    <t>U18</t>
  </si>
  <si>
    <t>U24</t>
  </si>
  <si>
    <t>TVŮRČÍ ČINNOST-16</t>
  </si>
  <si>
    <t>U3</t>
  </si>
  <si>
    <t>U4</t>
  </si>
  <si>
    <t>0 ERC, 10 PRESTIŽ</t>
  </si>
  <si>
    <t>KVALITA-16</t>
  </si>
  <si>
    <t>U32</t>
  </si>
  <si>
    <t>ne (není relevantní)</t>
  </si>
  <si>
    <t>TŘETÍ ROLE-16</t>
  </si>
  <si>
    <t>INTERNACIONALIZACE-16</t>
  </si>
  <si>
    <t>U19</t>
  </si>
  <si>
    <t>U20</t>
  </si>
  <si>
    <t>U21</t>
  </si>
  <si>
    <t>PROJEKTY-16</t>
  </si>
  <si>
    <t>U2</t>
  </si>
  <si>
    <t xml:space="preserve"> - </t>
  </si>
  <si>
    <t>SOUTĚŽ-16</t>
  </si>
  <si>
    <t>INFRASTRUKTURA-16</t>
  </si>
  <si>
    <t>U28</t>
  </si>
  <si>
    <t>STRATEGIE-16</t>
  </si>
  <si>
    <t>U1</t>
  </si>
  <si>
    <t xml:space="preserve"> -</t>
  </si>
  <si>
    <t>Pozn.: ** = Naplnění stanovených indikátorů (ukazatelů výkonu) je uvedeno v tabulkové příloze Výroční zprávy o hospodaření Mendelovy univerzity v Brně - tab. 5b - http://mendelu.cz/25000-vyrocni-zprávy</t>
  </si>
  <si>
    <t>Tab. 12.3: Institucionální plán vysoké školy v roce 2016</t>
  </si>
  <si>
    <t>Tab. 2.4: Akreditované studijní programy uskutečňované společně s jinou vysokou školou nebo s veřejnou výzkumnou institucí* se sídlem v ČR</t>
  </si>
  <si>
    <r>
      <t xml:space="preserve">Akreditované studijní programy (počty v jednotlivých skupinách KKOV podle typu studia a formy studia) podle fakult, případně jiných součástí uskutečňujících akreditovaný studijní program nebo jeho část. Do sloupce celkem se zahrnují počty studijních programů </t>
    </r>
    <r>
      <rPr>
        <sz val="11"/>
        <rFont val="Calibri"/>
        <family val="2"/>
        <charset val="238"/>
        <scheme val="minor"/>
      </rPr>
      <t>za každý typ a formu studia zvlášť (tzn. jedná se o celkovou sumu studijních programů Bc. prezenční + Bc. komb./distanční + Mgr. prezenční + Mgr. komb./distanční atd.).</t>
    </r>
  </si>
  <si>
    <r>
      <t xml:space="preserve">Akreditované studijní programy </t>
    </r>
    <r>
      <rPr>
        <sz val="11"/>
        <rFont val="Calibri"/>
        <family val="2"/>
        <charset val="238"/>
        <scheme val="minor"/>
      </rPr>
      <t>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r>
  </si>
  <si>
    <r>
      <t>Studijní programy tzv. joint/double/multiple degree. Vykazuje se přehled o akreditovaných studijních programech seřazených dle typu programu (bakalářské, magisterské, navazující magisterské, doktorské). Uveďte počet aktivních studií k 31. 12.</t>
    </r>
    <r>
      <rPr>
        <sz val="11"/>
        <rFont val="Calibri"/>
        <family val="2"/>
        <charset val="238"/>
        <scheme val="minor"/>
      </rPr>
      <t xml:space="preserve">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3.3.
Údaje vykazované do tabulek 3.3 a 3.4 jsou exkluzivní - jeden studijní program nemůže být zařazen do obou tabulek zároveň.</t>
    </r>
  </si>
  <si>
    <t>Počet odebíraných titulů periodik:
                - fyzicky</t>
  </si>
  <si>
    <t xml:space="preserve">               - elektronicky (odhad)*</t>
  </si>
  <si>
    <t>Akademie výtvarných umění v Praze</t>
  </si>
  <si>
    <t>České vysoké učení technické v Praze</t>
  </si>
  <si>
    <t>Nákup a obnova přístrojového vybavení na FD České vysoké učení technické v Praze</t>
  </si>
  <si>
    <t>Univerzita Tomáše Bati ve Zlíně</t>
  </si>
  <si>
    <t>Vysoká škola chemicko-technologická v Praze</t>
  </si>
  <si>
    <t>A2_Motivace studentů s důrazem na motivaci talentovaných studentů (prospěchová
stipendia, mimořádná stipendia, podpora reprezentace Vysoká škola chemicko-technologická v Praze Praha;
integrační kurzy pro nastupujících studenty magisterských SP)</t>
  </si>
  <si>
    <t>A3_Další vzdělávání akademických pracovníků Vysoká škola chemicko-technologická v Praze Praha (pedagogické
dovednosti, jazykové kurzy)</t>
  </si>
  <si>
    <t>Počet akcí v regionálních informačních centrech Vysoká škola chemicko-technologická v Praze Praha za rok (A9)</t>
  </si>
  <si>
    <t>A10_Poradenské centrum pro studenty a zaměstnance (Poradenské a kariérní
centrum Vysoká škola chemicko-technologická v Praze Praha)</t>
  </si>
  <si>
    <t>Počet akcí v Poradenském a kariérním centru Vysoká škola chemicko-technologická v Praze Praha za rok/rozšíření pro zaměstnance (A10)</t>
  </si>
  <si>
    <t>B10_Tutoři zahraničních studentů ze strany PhD. studentů (integrace zahraničních
studentů do života Vysoká škola chemicko-technologická v Praze Praha)</t>
  </si>
  <si>
    <t>1) Metodika analýzy dat ve studijním IS Vysoká škola chemicko-technologická v Praze Praha
2) Analýza dat v SIS
3) Počet propojení do dalších aplikací a do web portálu Vysoká škola chemicko-technologická v Praze Praha (C1)</t>
  </si>
  <si>
    <t>C5_Příprava repozitáře vědeckých a pedagogických výstupů, infrastruktura
pro sdílení dat na Vysoká škola chemicko-technologická v Praze Praha</t>
  </si>
  <si>
    <t>1) Integrovaný repozitář publikační činnosti a pedagogických výstupů
2) Kapacitní HW pro integrovaný repozitář
3) Konsolidovaná data v integrovaném repozitáři
4) Vědecká data v integrovaném repozitáři Vysoká škola chemicko-technologická v Praze Praha (C5)</t>
  </si>
  <si>
    <t>Vysoká škola technická a ekonomická v Českých Budějovicích</t>
  </si>
  <si>
    <t>Vnitřní vybavení Centrálních laboratoří Vysoká škola technická a ekonomická v Českých Budějovicích, Centra odborné přípravy a rekonstrukce budovy D</t>
  </si>
  <si>
    <t>Vysoká škola uměleckoprůmyslová v Praze</t>
  </si>
  <si>
    <t>Vysoké učení technické v Brně</t>
  </si>
  <si>
    <t>1.9 Rozvoj řízení rizik na Vysoké učení technické v Brně</t>
  </si>
  <si>
    <t>2.1 Spolupráce Vysoké učení technické v Brně se základními, středními a vyššími odbornými školami</t>
  </si>
  <si>
    <t xml:space="preserve">2.5 Podpora Joint Master Degree programů na Vysoké učení technické v Brně a zvyšování počtu studijních programů uskutečňovaných v cizích jazycích </t>
  </si>
  <si>
    <t xml:space="preserve">2.7 Podpora rozvoje U3V na Vysoké učení technické v Brně </t>
  </si>
  <si>
    <t>2.8 Podpora znevýhodněných uchazečů na Vysoké učení technické v Brně</t>
  </si>
  <si>
    <t>3.1 Podpora mezinárodní spolupráce Vysoké učení technické v Brně</t>
  </si>
  <si>
    <t>3.2 Podpora mezinárodní mobility akademických pracovníků Vysoké učení technické v Brně</t>
  </si>
  <si>
    <t>3.3 Podpora mezinárodní mobility studentů Vysoké učení technické v Brně</t>
  </si>
  <si>
    <t>5.1 Podpora excelence publikační činnosti na Vysoké učení technické v Brně</t>
  </si>
  <si>
    <t>Univerzita J. E. Purkyně v Ústí nad Labem</t>
  </si>
  <si>
    <t>Definice ukazatele Institucionálního plánu Masarykovy univerzity pro léta 2016–2018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</si>
</sst>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
    <numFmt numFmtId="168" formatCode="#,##0_ ;\-#,##0\ "/>
    <numFmt numFmtId="169" formatCode="_-* #,##0\ _K_č_-;\-* #,##0\ _K_č_-;_-* &quot;-&quot;??\ _K_č_-;_-@_-"/>
    <numFmt numFmtId="170" formatCode="#,##0\ &quot;Kč&quot;"/>
  </numFmts>
  <fonts count="50"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10"/>
      <color rgb="FF000000"/>
      <name val="Calibri"/>
      <family val="2"/>
      <charset val="238"/>
      <scheme val="minor"/>
    </font>
    <font>
      <sz val="9"/>
      <color indexed="81"/>
      <name val="Tahoma"/>
      <family val="2"/>
      <charset val="238"/>
    </font>
    <font>
      <b/>
      <sz val="9"/>
      <color theme="1"/>
      <name val="Calibri"/>
      <family val="2"/>
      <charset val="238"/>
      <scheme val="minor"/>
    </font>
    <font>
      <b/>
      <sz val="9"/>
      <name val="Calibri"/>
      <family val="2"/>
      <charset val="238"/>
      <scheme val="minor"/>
    </font>
    <font>
      <sz val="9"/>
      <color indexed="8"/>
      <name val="Calibri"/>
      <family val="2"/>
      <charset val="238"/>
      <scheme val="minor"/>
    </font>
    <font>
      <sz val="9"/>
      <name val="Calibri"/>
      <family val="2"/>
      <charset val="238"/>
      <scheme val="minor"/>
    </font>
    <font>
      <sz val="9"/>
      <color theme="1"/>
      <name val="Calibri"/>
      <family val="2"/>
      <charset val="238"/>
      <scheme val="minor"/>
    </font>
    <font>
      <b/>
      <sz val="10"/>
      <color rgb="FF000000"/>
      <name val="Calibri"/>
      <family val="2"/>
      <charset val="238"/>
      <scheme val="minor"/>
    </font>
    <font>
      <i/>
      <sz val="10"/>
      <color rgb="FF000000"/>
      <name val="Calibri"/>
      <family val="2"/>
      <charset val="238"/>
      <scheme val="minor"/>
    </font>
    <font>
      <i/>
      <sz val="10"/>
      <color rgb="FF000000"/>
      <name val="Calibri"/>
      <family val="2"/>
      <charset val="238"/>
    </font>
    <font>
      <sz val="10"/>
      <color rgb="FF000000"/>
      <name val="Calibri"/>
      <family val="2"/>
      <charset val="238"/>
    </font>
    <font>
      <b/>
      <sz val="10"/>
      <name val="Arial"/>
      <family val="2"/>
      <charset val="238"/>
    </font>
    <font>
      <sz val="10"/>
      <color theme="1"/>
      <name val="Calibri"/>
      <family val="2"/>
      <charset val="238"/>
    </font>
    <font>
      <sz val="9"/>
      <color rgb="FF000000"/>
      <name val="Calibri"/>
      <family val="2"/>
      <charset val="238"/>
      <scheme val="minor"/>
    </font>
    <font>
      <b/>
      <sz val="10"/>
      <color indexed="8"/>
      <name val="Calibri"/>
      <family val="2"/>
      <charset val="238"/>
      <scheme val="minor"/>
    </font>
    <font>
      <sz val="10"/>
      <color indexed="8"/>
      <name val="Calibri"/>
      <family val="2"/>
      <charset val="238"/>
      <scheme val="minor"/>
    </font>
    <font>
      <b/>
      <i/>
      <sz val="10"/>
      <color rgb="FF000000"/>
      <name val="Calibri"/>
      <family val="2"/>
      <charset val="238"/>
      <scheme val="minor"/>
    </font>
    <font>
      <i/>
      <sz val="1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auto="1"/>
      </right>
      <top style="thin">
        <color auto="1"/>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12">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xf numFmtId="9" fontId="31" fillId="0" borderId="0" applyFont="0" applyFill="0" applyBorder="0" applyAlignment="0" applyProtection="0"/>
    <xf numFmtId="0" fontId="1" fillId="0" borderId="0"/>
    <xf numFmtId="43" fontId="31" fillId="0" borderId="0" applyFont="0" applyFill="0" applyBorder="0" applyAlignment="0" applyProtection="0"/>
    <xf numFmtId="0" fontId="30" fillId="0" borderId="0"/>
    <xf numFmtId="0" fontId="1" fillId="0" borderId="0"/>
    <xf numFmtId="0" fontId="1" fillId="0" borderId="0"/>
  </cellStyleXfs>
  <cellXfs count="1149">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5" fillId="4" borderId="1" xfId="0" applyFont="1" applyFill="1" applyBorder="1" applyAlignment="1">
      <alignment wrapText="1"/>
    </xf>
    <xf numFmtId="0" fontId="5" fillId="4" borderId="3" xfId="0" applyFont="1" applyFill="1" applyBorder="1" applyAlignment="1">
      <alignment wrapText="1"/>
    </xf>
    <xf numFmtId="0" fontId="5" fillId="2" borderId="3" xfId="0" applyFont="1" applyFill="1" applyBorder="1" applyAlignment="1">
      <alignmen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10" xfId="0" applyFont="1" applyBorder="1" applyAlignment="1">
      <alignment wrapText="1"/>
    </xf>
    <xf numFmtId="0" fontId="6" fillId="2" borderId="3" xfId="0" applyFont="1" applyFill="1" applyBorder="1" applyAlignment="1">
      <alignment wrapText="1"/>
    </xf>
    <xf numFmtId="0" fontId="6" fillId="3" borderId="3" xfId="0" applyFont="1" applyFill="1" applyBorder="1" applyAlignment="1">
      <alignment horizontal="center" wrapText="1"/>
    </xf>
    <xf numFmtId="0" fontId="8" fillId="4" borderId="2" xfId="0" applyFont="1" applyFill="1" applyBorder="1" applyAlignment="1">
      <alignment wrapText="1"/>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2" borderId="6" xfId="0" applyFont="1" applyFill="1" applyBorder="1" applyAlignment="1">
      <alignment wrapText="1"/>
    </xf>
    <xf numFmtId="0" fontId="5" fillId="4" borderId="6" xfId="0" applyFont="1" applyFill="1" applyBorder="1" applyAlignment="1">
      <alignment wrapText="1"/>
    </xf>
    <xf numFmtId="0" fontId="6" fillId="3" borderId="21" xfId="0" applyFont="1" applyFill="1" applyBorder="1" applyAlignment="1">
      <alignment wrapText="1"/>
    </xf>
    <xf numFmtId="0" fontId="5" fillId="4" borderId="2" xfId="0" applyFont="1" applyFill="1" applyBorder="1" applyAlignment="1">
      <alignment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6" fillId="3" borderId="7" xfId="0" applyFont="1" applyFill="1" applyBorder="1" applyAlignment="1">
      <alignment wrapText="1"/>
    </xf>
    <xf numFmtId="0" fontId="14" fillId="0" borderId="0" xfId="0" applyFont="1" applyFill="1" applyAlignment="1"/>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5" fillId="0" borderId="0" xfId="0" applyFont="1"/>
    <xf numFmtId="0" fontId="19" fillId="0" borderId="0" xfId="0" applyFont="1"/>
    <xf numFmtId="0" fontId="15" fillId="0" borderId="0" xfId="0" applyFont="1" applyFill="1" applyAlignment="1">
      <alignment vertical="top"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19" fillId="0" borderId="0" xfId="0" applyFont="1" applyAlignment="1">
      <alignment horizontal="left" vertical="center"/>
    </xf>
    <xf numFmtId="0" fontId="21" fillId="0" borderId="0" xfId="0" applyFont="1" applyFill="1" applyAlignment="1">
      <alignment wrapText="1"/>
    </xf>
    <xf numFmtId="0" fontId="17" fillId="0" borderId="0" xfId="0" applyFont="1" applyAlignment="1"/>
    <xf numFmtId="0" fontId="6" fillId="3" borderId="53" xfId="0" applyFont="1" applyFill="1" applyBorder="1" applyAlignment="1">
      <alignment wrapText="1"/>
    </xf>
    <xf numFmtId="0" fontId="6" fillId="4" borderId="51" xfId="0" applyFont="1" applyFill="1" applyBorder="1" applyAlignment="1">
      <alignment wrapText="1"/>
    </xf>
    <xf numFmtId="0" fontId="7" fillId="0" borderId="56" xfId="0" applyFont="1" applyBorder="1"/>
    <xf numFmtId="0" fontId="6" fillId="3" borderId="51" xfId="0" applyFont="1" applyFill="1" applyBorder="1" applyAlignment="1">
      <alignment wrapText="1"/>
    </xf>
    <xf numFmtId="0" fontId="6" fillId="0" borderId="0" xfId="0" applyFont="1" applyFill="1" applyAlignment="1">
      <alignment wrapText="1"/>
    </xf>
    <xf numFmtId="0" fontId="19" fillId="0" borderId="0" xfId="0" applyFont="1" applyAlignment="1"/>
    <xf numFmtId="0" fontId="23"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1" xfId="1" applyFont="1" applyBorder="1" applyAlignment="1">
      <alignment horizontal="center" wrapText="1"/>
    </xf>
    <xf numFmtId="0" fontId="6" fillId="0" borderId="3" xfId="0" applyFont="1" applyBorder="1" applyAlignment="1">
      <alignment horizontal="center" wrapText="1"/>
    </xf>
    <xf numFmtId="0" fontId="6" fillId="3" borderId="61" xfId="0" applyFont="1" applyFill="1" applyBorder="1" applyAlignment="1">
      <alignment wrapText="1"/>
    </xf>
    <xf numFmtId="0" fontId="5" fillId="0" borderId="4" xfId="0" applyFont="1" applyBorder="1"/>
    <xf numFmtId="0" fontId="5" fillId="0" borderId="11" xfId="0" applyFont="1" applyBorder="1"/>
    <xf numFmtId="0" fontId="5" fillId="0" borderId="2" xfId="0" applyFont="1" applyBorder="1"/>
    <xf numFmtId="0" fontId="5" fillId="0" borderId="10" xfId="0" applyFont="1" applyBorder="1"/>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4" borderId="63" xfId="0" applyFont="1" applyFill="1" applyBorder="1" applyAlignment="1">
      <alignment wrapText="1"/>
    </xf>
    <xf numFmtId="0" fontId="6" fillId="0" borderId="1" xfId="0" applyFont="1" applyBorder="1" applyAlignment="1">
      <alignment horizontal="center" wrapText="1"/>
    </xf>
    <xf numFmtId="0" fontId="6" fillId="0" borderId="11" xfId="0" applyFont="1" applyFill="1" applyBorder="1" applyAlignment="1">
      <alignment wrapText="1"/>
    </xf>
    <xf numFmtId="0" fontId="18" fillId="0" borderId="0" xfId="0" applyFont="1" applyAlignment="1">
      <alignment wrapText="1"/>
    </xf>
    <xf numFmtId="0" fontId="18" fillId="0" borderId="0" xfId="0" applyFont="1" applyAlignment="1">
      <alignment horizontal="right"/>
    </xf>
    <xf numFmtId="0" fontId="18" fillId="0" borderId="0" xfId="0" applyFont="1"/>
    <xf numFmtId="0" fontId="17" fillId="0" borderId="0" xfId="0" applyFont="1" applyBorder="1" applyAlignment="1">
      <alignment wrapText="1"/>
    </xf>
    <xf numFmtId="0" fontId="18" fillId="0" borderId="0" xfId="0" applyFont="1" applyFill="1"/>
    <xf numFmtId="0" fontId="11" fillId="0" borderId="10" xfId="0" applyFont="1" applyFill="1" applyBorder="1" applyAlignment="1">
      <alignment wrapText="1"/>
    </xf>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1" fillId="0" borderId="15" xfId="0" applyFont="1" applyFill="1" applyBorder="1" applyAlignment="1">
      <alignment horizontal="center" wrapText="1"/>
    </xf>
    <xf numFmtId="0" fontId="11" fillId="0" borderId="33" xfId="0" applyFont="1" applyFill="1" applyBorder="1" applyAlignment="1">
      <alignment horizontal="center" wrapText="1"/>
    </xf>
    <xf numFmtId="0" fontId="11" fillId="0" borderId="5" xfId="0" applyFont="1" applyBorder="1" applyAlignment="1">
      <alignment horizontal="center" wrapText="1"/>
    </xf>
    <xf numFmtId="0" fontId="24" fillId="0" borderId="32" xfId="0" applyFont="1" applyFill="1" applyBorder="1" applyAlignment="1">
      <alignment horizontal="left" vertical="top" wrapText="1"/>
    </xf>
    <xf numFmtId="0" fontId="5" fillId="0" borderId="2" xfId="0" applyFont="1" applyFill="1" applyBorder="1" applyAlignment="1">
      <alignment wrapText="1"/>
    </xf>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8" xfId="0" applyNumberFormat="1" applyFont="1" applyFill="1" applyBorder="1" applyAlignment="1">
      <alignment horizontal="center"/>
    </xf>
    <xf numFmtId="0" fontId="6" fillId="0" borderId="0" xfId="0" applyFont="1"/>
    <xf numFmtId="0" fontId="5" fillId="0" borderId="0" xfId="0" applyFont="1" applyAlignment="1">
      <alignment horizontal="left"/>
    </xf>
    <xf numFmtId="0" fontId="5" fillId="0" borderId="14" xfId="0" applyFont="1" applyFill="1" applyBorder="1" applyAlignment="1">
      <alignment wrapText="1"/>
    </xf>
    <xf numFmtId="0" fontId="5" fillId="0" borderId="10" xfId="0" applyFont="1" applyFill="1" applyBorder="1" applyAlignment="1">
      <alignment wrapText="1"/>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1" fillId="3" borderId="10" xfId="0" applyFont="1" applyFill="1" applyBorder="1" applyAlignment="1">
      <alignment wrapText="1"/>
    </xf>
    <xf numFmtId="0" fontId="18" fillId="3" borderId="11" xfId="0" applyNumberFormat="1" applyFont="1" applyFill="1" applyBorder="1" applyAlignment="1">
      <alignment horizontal="center"/>
    </xf>
    <xf numFmtId="0" fontId="18" fillId="3" borderId="38" xfId="0" applyFont="1" applyFill="1" applyBorder="1" applyAlignment="1">
      <alignment wrapText="1"/>
    </xf>
    <xf numFmtId="0" fontId="18" fillId="0" borderId="10" xfId="0" applyFont="1" applyFill="1" applyBorder="1" applyAlignment="1">
      <alignment wrapText="1"/>
    </xf>
    <xf numFmtId="0" fontId="18" fillId="0" borderId="11" xfId="0" applyFont="1" applyFill="1" applyBorder="1"/>
    <xf numFmtId="0" fontId="18" fillId="4" borderId="10" xfId="0" applyFont="1" applyFill="1" applyBorder="1" applyAlignment="1">
      <alignment wrapText="1"/>
    </xf>
    <xf numFmtId="0" fontId="6" fillId="4" borderId="14"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9"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11" fillId="0" borderId="3" xfId="0" applyFont="1" applyBorder="1" applyAlignment="1">
      <alignment horizontal="center" wrapText="1"/>
    </xf>
    <xf numFmtId="0" fontId="10" fillId="6" borderId="1" xfId="0" applyFont="1" applyFill="1" applyBorder="1" applyAlignment="1">
      <alignment horizontal="center" vertical="center" wrapText="1"/>
    </xf>
    <xf numFmtId="0" fontId="6" fillId="0" borderId="1" xfId="0" applyFont="1" applyBorder="1" applyAlignment="1">
      <alignment horizontal="center" wrapText="1"/>
    </xf>
    <xf numFmtId="0" fontId="5" fillId="0" borderId="7" xfId="0" applyFont="1" applyFill="1" applyBorder="1" applyAlignment="1">
      <alignment wrapText="1"/>
    </xf>
    <xf numFmtId="0" fontId="5" fillId="0" borderId="56"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1" xfId="0" applyFont="1" applyFill="1" applyBorder="1" applyAlignment="1"/>
    <xf numFmtId="0" fontId="6" fillId="0" borderId="1" xfId="0" applyFont="1" applyBorder="1" applyAlignment="1">
      <alignment horizontal="center" wrapText="1"/>
    </xf>
    <xf numFmtId="0" fontId="6" fillId="0" borderId="3" xfId="0" applyFont="1" applyFill="1" applyBorder="1" applyAlignment="1">
      <alignment horizontal="center" wrapText="1"/>
    </xf>
    <xf numFmtId="0" fontId="6" fillId="2" borderId="23" xfId="0" applyFont="1" applyFill="1" applyBorder="1" applyAlignment="1">
      <alignment wrapText="1"/>
    </xf>
    <xf numFmtId="0" fontId="5" fillId="3" borderId="11" xfId="0" applyFont="1" applyFill="1" applyBorder="1" applyAlignment="1">
      <alignment wrapText="1"/>
    </xf>
    <xf numFmtId="0" fontId="5" fillId="3" borderId="4" xfId="0" applyFont="1" applyFill="1" applyBorder="1" applyAlignment="1">
      <alignment horizontal="right" wrapText="1"/>
    </xf>
    <xf numFmtId="0" fontId="5" fillId="0" borderId="0" xfId="0" applyFont="1" applyAlignment="1">
      <alignment horizontal="left"/>
    </xf>
    <xf numFmtId="0" fontId="5" fillId="0" borderId="0" xfId="0" applyFont="1" applyAlignment="1">
      <alignment horizontal="left"/>
    </xf>
    <xf numFmtId="0" fontId="6" fillId="2" borderId="1" xfId="0" applyFont="1" applyFill="1" applyBorder="1" applyAlignment="1">
      <alignment horizontal="center" wrapText="1"/>
    </xf>
    <xf numFmtId="0" fontId="11" fillId="0" borderId="1" xfId="0" applyFont="1" applyBorder="1" applyAlignment="1">
      <alignment horizontal="center" wrapText="1"/>
    </xf>
    <xf numFmtId="0" fontId="13" fillId="0" borderId="0" xfId="0" applyFont="1"/>
    <xf numFmtId="0" fontId="5" fillId="0" borderId="3" xfId="0" applyFont="1" applyBorder="1" applyAlignment="1">
      <alignment wrapText="1"/>
    </xf>
    <xf numFmtId="0" fontId="5" fillId="0" borderId="1" xfId="0" applyFont="1" applyBorder="1" applyAlignment="1">
      <alignment horizontal="right" wrapText="1"/>
    </xf>
    <xf numFmtId="0" fontId="6" fillId="4" borderId="1" xfId="0" applyFont="1" applyFill="1" applyBorder="1" applyAlignment="1">
      <alignment wrapText="1"/>
    </xf>
    <xf numFmtId="3" fontId="5" fillId="0" borderId="1" xfId="0" applyNumberFormat="1" applyFont="1" applyBorder="1"/>
    <xf numFmtId="3" fontId="5" fillId="3" borderId="1" xfId="0" applyNumberFormat="1" applyFont="1" applyFill="1" applyBorder="1"/>
    <xf numFmtId="3" fontId="5" fillId="4" borderId="3" xfId="0" applyNumberFormat="1" applyFont="1" applyFill="1" applyBorder="1"/>
    <xf numFmtId="3" fontId="5" fillId="3" borderId="11" xfId="0" applyNumberFormat="1" applyFont="1" applyFill="1" applyBorder="1"/>
    <xf numFmtId="3" fontId="5" fillId="3" borderId="4" xfId="0" applyNumberFormat="1" applyFont="1" applyFill="1" applyBorder="1"/>
    <xf numFmtId="3" fontId="5" fillId="3" borderId="3" xfId="0" applyNumberFormat="1" applyFont="1" applyFill="1" applyBorder="1"/>
    <xf numFmtId="3" fontId="5" fillId="0" borderId="1" xfId="0" applyNumberFormat="1" applyFont="1" applyBorder="1" applyAlignment="1">
      <alignment wrapText="1"/>
    </xf>
    <xf numFmtId="3" fontId="18" fillId="0" borderId="1" xfId="0" applyNumberFormat="1" applyFont="1" applyBorder="1"/>
    <xf numFmtId="3" fontId="18" fillId="0" borderId="1" xfId="0" applyNumberFormat="1" applyFont="1" applyFill="1" applyBorder="1"/>
    <xf numFmtId="3" fontId="18" fillId="0" borderId="5" xfId="0" applyNumberFormat="1" applyFont="1" applyFill="1" applyBorder="1"/>
    <xf numFmtId="3" fontId="18" fillId="3" borderId="3" xfId="0" applyNumberFormat="1" applyFont="1" applyFill="1" applyBorder="1"/>
    <xf numFmtId="3" fontId="5" fillId="3" borderId="48" xfId="0" applyNumberFormat="1" applyFont="1" applyFill="1" applyBorder="1"/>
    <xf numFmtId="3" fontId="5" fillId="3" borderId="49" xfId="0" applyNumberFormat="1" applyFont="1" applyFill="1" applyBorder="1"/>
    <xf numFmtId="0" fontId="5" fillId="0" borderId="0" xfId="0" applyFont="1" applyBorder="1"/>
    <xf numFmtId="165" fontId="18" fillId="0" borderId="1" xfId="7" applyNumberFormat="1" applyFont="1" applyFill="1" applyBorder="1"/>
    <xf numFmtId="165" fontId="18" fillId="3" borderId="3" xfId="7" applyNumberFormat="1" applyFont="1" applyFill="1" applyBorder="1"/>
    <xf numFmtId="165" fontId="18" fillId="0" borderId="11" xfId="7" applyNumberFormat="1" applyFont="1" applyFill="1" applyBorder="1"/>
    <xf numFmtId="165" fontId="18" fillId="3" borderId="4" xfId="7" applyNumberFormat="1" applyFont="1" applyFill="1" applyBorder="1"/>
    <xf numFmtId="0" fontId="11" fillId="2" borderId="19" xfId="0" applyFont="1" applyFill="1" applyBorder="1" applyAlignment="1">
      <alignment wrapText="1"/>
    </xf>
    <xf numFmtId="0" fontId="11" fillId="2" borderId="52" xfId="0" applyFont="1" applyFill="1" applyBorder="1" applyAlignment="1">
      <alignment vertical="top" wrapText="1"/>
    </xf>
    <xf numFmtId="0" fontId="11" fillId="2" borderId="14" xfId="0" applyFont="1" applyFill="1" applyBorder="1" applyAlignment="1">
      <alignment wrapText="1"/>
    </xf>
    <xf numFmtId="0" fontId="11" fillId="2" borderId="10" xfId="0" applyFont="1" applyFill="1" applyBorder="1" applyAlignment="1">
      <alignment wrapText="1"/>
    </xf>
    <xf numFmtId="0" fontId="11" fillId="2" borderId="14" xfId="1" applyFont="1" applyFill="1" applyBorder="1" applyAlignment="1">
      <alignment wrapText="1"/>
    </xf>
    <xf numFmtId="0" fontId="11" fillId="2" borderId="19" xfId="1" applyFont="1" applyFill="1" applyBorder="1" applyAlignment="1">
      <alignment wrapText="1"/>
    </xf>
    <xf numFmtId="0" fontId="11" fillId="2" borderId="19" xfId="0" applyFont="1" applyFill="1" applyBorder="1" applyAlignment="1">
      <alignment vertical="center" wrapText="1"/>
    </xf>
    <xf numFmtId="0" fontId="11" fillId="2" borderId="19" xfId="0" applyFont="1" applyFill="1" applyBorder="1" applyAlignment="1">
      <alignment vertical="top" wrapText="1"/>
    </xf>
    <xf numFmtId="0" fontId="11" fillId="0" borderId="2" xfId="0" applyFont="1" applyBorder="1" applyAlignment="1">
      <alignment wrapText="1"/>
    </xf>
    <xf numFmtId="0" fontId="11" fillId="0" borderId="8" xfId="0" applyFont="1" applyBorder="1" applyAlignment="1">
      <alignment horizontal="center" wrapText="1"/>
    </xf>
    <xf numFmtId="165" fontId="18" fillId="0" borderId="1" xfId="6" applyNumberFormat="1" applyFont="1" applyBorder="1"/>
    <xf numFmtId="165" fontId="18" fillId="3" borderId="3" xfId="6" applyNumberFormat="1" applyFont="1" applyFill="1" applyBorder="1"/>
    <xf numFmtId="165" fontId="18" fillId="0" borderId="11" xfId="6" applyNumberFormat="1" applyFont="1" applyBorder="1"/>
    <xf numFmtId="165" fontId="18" fillId="4" borderId="11" xfId="6" applyNumberFormat="1" applyFont="1" applyFill="1" applyBorder="1"/>
    <xf numFmtId="0" fontId="11" fillId="0" borderId="23" xfId="0" applyFont="1" applyBorder="1" applyAlignment="1">
      <alignment wrapText="1"/>
    </xf>
    <xf numFmtId="49" fontId="11" fillId="2" borderId="2" xfId="0" applyNumberFormat="1" applyFont="1" applyFill="1" applyBorder="1"/>
    <xf numFmtId="166" fontId="18" fillId="0" borderId="1" xfId="0" applyNumberFormat="1" applyFont="1" applyBorder="1"/>
    <xf numFmtId="166" fontId="18" fillId="3" borderId="3" xfId="0" applyNumberFormat="1" applyFont="1" applyFill="1" applyBorder="1"/>
    <xf numFmtId="49" fontId="11" fillId="2" borderId="2" xfId="0" applyNumberFormat="1" applyFont="1" applyFill="1" applyBorder="1" applyAlignment="1">
      <alignment wrapText="1"/>
    </xf>
    <xf numFmtId="49" fontId="11" fillId="2" borderId="2" xfId="0" applyNumberFormat="1" applyFont="1" applyFill="1" applyBorder="1" applyAlignment="1">
      <alignment horizontal="left" wrapText="1"/>
    </xf>
    <xf numFmtId="166" fontId="18" fillId="0" borderId="8" xfId="0" applyNumberFormat="1" applyFont="1" applyFill="1" applyBorder="1" applyAlignment="1">
      <alignment horizontal="right"/>
    </xf>
    <xf numFmtId="166" fontId="18" fillId="3" borderId="3" xfId="0" applyNumberFormat="1" applyFont="1" applyFill="1" applyBorder="1" applyAlignment="1">
      <alignment horizontal="right"/>
    </xf>
    <xf numFmtId="166" fontId="18" fillId="0" borderId="8" xfId="0" applyNumberFormat="1" applyFont="1" applyBorder="1"/>
    <xf numFmtId="166" fontId="18" fillId="3" borderId="9" xfId="0" applyNumberFormat="1" applyFont="1" applyFill="1" applyBorder="1"/>
    <xf numFmtId="166" fontId="18" fillId="0" borderId="11" xfId="0" applyNumberFormat="1" applyFont="1" applyBorder="1"/>
    <xf numFmtId="166" fontId="18" fillId="3" borderId="4" xfId="0" applyNumberFormat="1" applyFont="1" applyFill="1" applyBorder="1"/>
    <xf numFmtId="165" fontId="18" fillId="0" borderId="1" xfId="0" applyNumberFormat="1" applyFont="1" applyBorder="1"/>
    <xf numFmtId="165" fontId="18" fillId="0" borderId="1" xfId="0" applyNumberFormat="1" applyFont="1" applyBorder="1" applyAlignment="1">
      <alignment horizontal="right"/>
    </xf>
    <xf numFmtId="165" fontId="18" fillId="3" borderId="3" xfId="0" applyNumberFormat="1" applyFont="1" applyFill="1" applyBorder="1"/>
    <xf numFmtId="0" fontId="11" fillId="2" borderId="2" xfId="0" applyFont="1" applyFill="1" applyBorder="1" applyAlignment="1">
      <alignment wrapText="1"/>
    </xf>
    <xf numFmtId="0" fontId="11" fillId="2" borderId="2" xfId="0" applyFont="1" applyFill="1" applyBorder="1" applyAlignment="1">
      <alignment horizontal="left" wrapText="1"/>
    </xf>
    <xf numFmtId="165" fontId="18" fillId="3" borderId="20" xfId="0" applyNumberFormat="1" applyFont="1" applyFill="1" applyBorder="1"/>
    <xf numFmtId="165" fontId="18" fillId="0" borderId="8" xfId="6" applyNumberFormat="1" applyFont="1" applyBorder="1"/>
    <xf numFmtId="165" fontId="18" fillId="0" borderId="8" xfId="6" applyNumberFormat="1" applyFont="1" applyBorder="1" applyAlignment="1">
      <alignment horizontal="right" wrapText="1"/>
    </xf>
    <xf numFmtId="165" fontId="18" fillId="0" borderId="1" xfId="6" applyNumberFormat="1" applyFont="1" applyBorder="1" applyAlignment="1">
      <alignment horizontal="right"/>
    </xf>
    <xf numFmtId="165" fontId="18" fillId="0" borderId="11" xfId="0" applyNumberFormat="1" applyFont="1" applyBorder="1"/>
    <xf numFmtId="165" fontId="18" fillId="3" borderId="4" xfId="0" applyNumberFormat="1" applyFont="1" applyFill="1" applyBorder="1"/>
    <xf numFmtId="166" fontId="18" fillId="4" borderId="11" xfId="0" applyNumberFormat="1" applyFont="1" applyFill="1" applyBorder="1"/>
    <xf numFmtId="0" fontId="18" fillId="0" borderId="34" xfId="0" applyFont="1" applyBorder="1" applyAlignment="1">
      <alignment vertical="top"/>
    </xf>
    <xf numFmtId="0" fontId="11" fillId="0" borderId="1" xfId="0" applyFont="1" applyBorder="1" applyAlignment="1">
      <alignment horizontal="center" vertical="top" wrapText="1"/>
    </xf>
    <xf numFmtId="0" fontId="11" fillId="0" borderId="27" xfId="0" applyFont="1" applyBorder="1" applyAlignment="1">
      <alignment horizontal="center" vertical="top" wrapText="1"/>
    </xf>
    <xf numFmtId="0" fontId="11" fillId="2" borderId="34" xfId="0" applyFont="1" applyFill="1" applyBorder="1" applyAlignment="1">
      <alignment vertical="top" wrapText="1"/>
    </xf>
    <xf numFmtId="166" fontId="18" fillId="0" borderId="1" xfId="0" applyNumberFormat="1" applyFont="1" applyBorder="1" applyAlignment="1">
      <alignment vertical="top"/>
    </xf>
    <xf numFmtId="166" fontId="18" fillId="0" borderId="27" xfId="0" applyNumberFormat="1" applyFont="1" applyBorder="1" applyAlignment="1">
      <alignment vertical="top"/>
    </xf>
    <xf numFmtId="166" fontId="18" fillId="0" borderId="11" xfId="0" applyNumberFormat="1" applyFont="1" applyBorder="1" applyAlignment="1">
      <alignment vertical="top"/>
    </xf>
    <xf numFmtId="166" fontId="18" fillId="0" borderId="53" xfId="0" applyNumberFormat="1" applyFont="1" applyBorder="1" applyAlignment="1">
      <alignment vertical="top"/>
    </xf>
    <xf numFmtId="166" fontId="18" fillId="3" borderId="4" xfId="0" applyNumberFormat="1" applyFont="1" applyFill="1" applyBorder="1" applyAlignment="1">
      <alignment horizontal="right" vertical="top"/>
    </xf>
    <xf numFmtId="0" fontId="11" fillId="0" borderId="23" xfId="1" applyFont="1" applyBorder="1" applyAlignment="1">
      <alignment wrapText="1"/>
    </xf>
    <xf numFmtId="0" fontId="11" fillId="0" borderId="2" xfId="1" applyFont="1" applyBorder="1" applyAlignment="1">
      <alignment wrapText="1"/>
    </xf>
    <xf numFmtId="0" fontId="11" fillId="0" borderId="8" xfId="1" applyFont="1" applyBorder="1" applyAlignment="1">
      <alignment horizontal="center" wrapText="1"/>
    </xf>
    <xf numFmtId="165" fontId="18" fillId="0" borderId="1" xfId="1" applyNumberFormat="1" applyFont="1" applyBorder="1"/>
    <xf numFmtId="165" fontId="18" fillId="3" borderId="3" xfId="1" applyNumberFormat="1" applyFont="1" applyFill="1" applyBorder="1"/>
    <xf numFmtId="165" fontId="18" fillId="0" borderId="8" xfId="0" applyNumberFormat="1" applyFont="1" applyBorder="1"/>
    <xf numFmtId="166" fontId="18" fillId="0" borderId="15" xfId="0" applyNumberFormat="1" applyFont="1" applyBorder="1"/>
    <xf numFmtId="166" fontId="18" fillId="0" borderId="18" xfId="0" applyNumberFormat="1" applyFont="1" applyBorder="1"/>
    <xf numFmtId="0" fontId="18" fillId="0" borderId="1" xfId="0" applyFont="1" applyFill="1" applyBorder="1"/>
    <xf numFmtId="166" fontId="18" fillId="0" borderId="1" xfId="0" applyNumberFormat="1" applyFont="1" applyFill="1" applyBorder="1"/>
    <xf numFmtId="0" fontId="18" fillId="3" borderId="3" xfId="0" applyFont="1" applyFill="1" applyBorder="1"/>
    <xf numFmtId="0" fontId="11" fillId="2" borderId="14" xfId="0" applyFont="1" applyFill="1" applyBorder="1" applyAlignment="1"/>
    <xf numFmtId="165" fontId="18" fillId="0" borderId="11" xfId="0" applyNumberFormat="1" applyFont="1" applyBorder="1" applyAlignment="1">
      <alignment horizontal="right"/>
    </xf>
    <xf numFmtId="165" fontId="18" fillId="0" borderId="0" xfId="0" applyNumberFormat="1" applyFont="1"/>
    <xf numFmtId="0" fontId="11" fillId="0" borderId="23" xfId="0" applyFont="1" applyBorder="1" applyAlignment="1">
      <alignment vertical="center" wrapText="1"/>
    </xf>
    <xf numFmtId="0" fontId="11" fillId="2" borderId="14" xfId="0" applyFont="1" applyFill="1" applyBorder="1" applyAlignment="1">
      <alignment vertical="top" wrapText="1"/>
    </xf>
    <xf numFmtId="165" fontId="18" fillId="3" borderId="4" xfId="6" applyNumberFormat="1" applyFont="1" applyFill="1" applyBorder="1"/>
    <xf numFmtId="165" fontId="18" fillId="4" borderId="18" xfId="0" applyNumberFormat="1" applyFont="1" applyFill="1" applyBorder="1"/>
    <xf numFmtId="0" fontId="11" fillId="4" borderId="23" xfId="0" applyFont="1" applyFill="1" applyBorder="1" applyAlignment="1">
      <alignment wrapText="1"/>
    </xf>
    <xf numFmtId="0" fontId="11" fillId="0" borderId="28" xfId="0" applyFont="1" applyBorder="1" applyAlignment="1">
      <alignment vertical="top" wrapText="1"/>
    </xf>
    <xf numFmtId="166" fontId="18" fillId="3" borderId="3" xfId="0" applyNumberFormat="1" applyFont="1" applyFill="1" applyBorder="1" applyAlignment="1">
      <alignment horizontal="right" vertical="top" wrapText="1"/>
    </xf>
    <xf numFmtId="0" fontId="11" fillId="0" borderId="23" xfId="0" applyFont="1" applyBorder="1" applyAlignment="1">
      <alignment horizontal="left" wrapText="1"/>
    </xf>
    <xf numFmtId="0" fontId="11" fillId="0" borderId="58" xfId="0" applyFont="1" applyBorder="1" applyAlignment="1">
      <alignment wrapText="1"/>
    </xf>
    <xf numFmtId="0" fontId="18" fillId="0" borderId="70" xfId="0" applyFont="1" applyBorder="1"/>
    <xf numFmtId="0" fontId="18" fillId="0" borderId="71" xfId="0" applyFont="1" applyBorder="1"/>
    <xf numFmtId="0" fontId="18" fillId="0" borderId="22" xfId="0" applyFont="1" applyBorder="1"/>
    <xf numFmtId="166" fontId="18" fillId="3" borderId="16" xfId="0" applyNumberFormat="1" applyFont="1" applyFill="1" applyBorder="1"/>
    <xf numFmtId="166" fontId="18" fillId="3" borderId="20" xfId="0" applyNumberFormat="1" applyFont="1" applyFill="1" applyBorder="1"/>
    <xf numFmtId="0" fontId="11" fillId="2" borderId="14" xfId="0" applyFont="1" applyFill="1" applyBorder="1" applyAlignment="1">
      <alignment vertical="center" wrapText="1"/>
    </xf>
    <xf numFmtId="0" fontId="11" fillId="2" borderId="2" xfId="0" applyFont="1" applyFill="1" applyBorder="1" applyAlignment="1">
      <alignment vertical="center" wrapText="1"/>
    </xf>
    <xf numFmtId="165" fontId="18" fillId="3" borderId="3" xfId="6" applyNumberFormat="1" applyFont="1" applyFill="1" applyBorder="1" applyAlignment="1">
      <alignment horizontal="right" wrapText="1"/>
    </xf>
    <xf numFmtId="165" fontId="18" fillId="3" borderId="3" xfId="6" applyNumberFormat="1" applyFont="1" applyFill="1" applyBorder="1" applyAlignment="1">
      <alignment horizontal="right"/>
    </xf>
    <xf numFmtId="165" fontId="18" fillId="3" borderId="9" xfId="6" applyNumberFormat="1" applyFont="1" applyFill="1" applyBorder="1"/>
    <xf numFmtId="165" fontId="18" fillId="0" borderId="11" xfId="1" applyNumberFormat="1" applyFont="1" applyBorder="1"/>
    <xf numFmtId="165" fontId="18" fillId="3" borderId="4" xfId="1" applyNumberFormat="1" applyFont="1" applyFill="1" applyBorder="1"/>
    <xf numFmtId="165" fontId="18" fillId="3" borderId="9" xfId="0" applyNumberFormat="1" applyFont="1" applyFill="1" applyBorder="1"/>
    <xf numFmtId="165" fontId="18" fillId="0" borderId="11" xfId="0" applyNumberFormat="1" applyFont="1" applyFill="1" applyBorder="1"/>
    <xf numFmtId="166" fontId="18" fillId="0" borderId="11" xfId="0" applyNumberFormat="1" applyFont="1" applyFill="1" applyBorder="1"/>
    <xf numFmtId="166" fontId="18" fillId="0" borderId="1" xfId="0" applyNumberFormat="1" applyFont="1" applyBorder="1" applyAlignment="1">
      <alignment horizontal="center" wrapText="1"/>
    </xf>
    <xf numFmtId="166" fontId="18" fillId="0" borderId="11" xfId="0" applyNumberFormat="1" applyFont="1" applyBorder="1" applyAlignment="1">
      <alignment horizontal="center" wrapText="1"/>
    </xf>
    <xf numFmtId="1" fontId="5" fillId="0" borderId="0" xfId="0" applyNumberFormat="1" applyFont="1" applyAlignment="1">
      <alignment wrapText="1"/>
    </xf>
    <xf numFmtId="1" fontId="5" fillId="0" borderId="0" xfId="0" applyNumberFormat="1" applyFont="1" applyFill="1" applyBorder="1"/>
    <xf numFmtId="3" fontId="6" fillId="3" borderId="11" xfId="0" applyNumberFormat="1" applyFont="1" applyFill="1" applyBorder="1" applyAlignment="1">
      <alignment horizontal="right"/>
    </xf>
    <xf numFmtId="3" fontId="5" fillId="0" borderId="0" xfId="0" applyNumberFormat="1" applyFont="1"/>
    <xf numFmtId="3" fontId="5" fillId="0" borderId="0" xfId="0" applyNumberFormat="1" applyFont="1" applyAlignment="1">
      <alignment wrapText="1"/>
    </xf>
    <xf numFmtId="3" fontId="11" fillId="0" borderId="1"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3" fontId="11" fillId="5" borderId="1" xfId="0" applyNumberFormat="1" applyFont="1" applyFill="1" applyBorder="1" applyAlignment="1">
      <alignment horizontal="right" wrapText="1"/>
    </xf>
    <xf numFmtId="1" fontId="5" fillId="0" borderId="3" xfId="0" applyNumberFormat="1" applyFont="1" applyBorder="1" applyAlignment="1">
      <alignment wrapText="1"/>
    </xf>
    <xf numFmtId="0" fontId="5" fillId="5" borderId="2" xfId="0" applyFont="1" applyFill="1" applyBorder="1" applyAlignment="1">
      <alignment horizontal="left" wrapText="1"/>
    </xf>
    <xf numFmtId="3" fontId="5" fillId="0" borderId="1" xfId="0" applyNumberFormat="1" applyFont="1" applyFill="1" applyBorder="1"/>
    <xf numFmtId="3" fontId="5" fillId="0" borderId="5" xfId="0" applyNumberFormat="1" applyFont="1" applyFill="1" applyBorder="1"/>
    <xf numFmtId="3" fontId="5" fillId="3" borderId="9" xfId="0" applyNumberFormat="1" applyFont="1" applyFill="1" applyBorder="1"/>
    <xf numFmtId="3" fontId="5" fillId="0" borderId="15" xfId="0" applyNumberFormat="1" applyFont="1" applyFill="1" applyBorder="1"/>
    <xf numFmtId="3" fontId="5" fillId="0" borderId="11" xfId="0" applyNumberFormat="1" applyFont="1" applyFill="1" applyBorder="1"/>
    <xf numFmtId="0" fontId="6" fillId="0" borderId="27" xfId="0" applyFont="1" applyBorder="1" applyAlignment="1">
      <alignment horizontal="center" wrapText="1"/>
    </xf>
    <xf numFmtId="0" fontId="5" fillId="2" borderId="6" xfId="0" applyFont="1" applyFill="1" applyBorder="1" applyAlignment="1">
      <alignment horizontal="center" wrapText="1"/>
    </xf>
    <xf numFmtId="0" fontId="5" fillId="0" borderId="0" xfId="0" applyFont="1" applyAlignment="1">
      <alignment horizontal="left"/>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6" fillId="0" borderId="6" xfId="0" applyFont="1" applyBorder="1" applyAlignment="1">
      <alignment horizontal="center" wrapText="1"/>
    </xf>
    <xf numFmtId="1" fontId="5" fillId="0" borderId="0" xfId="0" applyNumberFormat="1" applyFont="1" applyBorder="1"/>
    <xf numFmtId="3" fontId="5" fillId="0" borderId="1" xfId="0" applyNumberFormat="1" applyFont="1" applyBorder="1" applyAlignment="1">
      <alignment horizontal="right"/>
    </xf>
    <xf numFmtId="3" fontId="5" fillId="0" borderId="3" xfId="0" applyNumberFormat="1" applyFont="1" applyBorder="1"/>
    <xf numFmtId="3" fontId="18" fillId="3" borderId="11" xfId="0" applyNumberFormat="1" applyFont="1" applyFill="1" applyBorder="1" applyAlignment="1">
      <alignment horizontal="right"/>
    </xf>
    <xf numFmtId="3" fontId="18" fillId="3" borderId="11" xfId="0" applyNumberFormat="1" applyFont="1" applyFill="1" applyBorder="1"/>
    <xf numFmtId="3" fontId="18" fillId="3" borderId="4" xfId="0" applyNumberFormat="1" applyFont="1" applyFill="1" applyBorder="1"/>
    <xf numFmtId="4" fontId="18" fillId="3" borderId="41" xfId="0" applyNumberFormat="1" applyFont="1" applyFill="1" applyBorder="1" applyAlignment="1">
      <alignment horizontal="right"/>
    </xf>
    <xf numFmtId="4" fontId="18" fillId="3" borderId="41" xfId="0" applyNumberFormat="1" applyFont="1" applyFill="1" applyBorder="1"/>
    <xf numFmtId="4" fontId="18" fillId="3" borderId="42" xfId="0" applyNumberFormat="1" applyFont="1" applyFill="1" applyBorder="1"/>
    <xf numFmtId="4" fontId="18" fillId="3" borderId="43" xfId="0" applyNumberFormat="1" applyFont="1" applyFill="1" applyBorder="1"/>
    <xf numFmtId="4" fontId="18" fillId="4" borderId="11" xfId="0" applyNumberFormat="1" applyFont="1" applyFill="1" applyBorder="1" applyAlignment="1">
      <alignment horizontal="right"/>
    </xf>
    <xf numFmtId="4" fontId="18" fillId="4" borderId="11" xfId="0" applyNumberFormat="1" applyFont="1" applyFill="1" applyBorder="1"/>
    <xf numFmtId="4" fontId="18" fillId="4" borderId="12" xfId="0" applyNumberFormat="1" applyFont="1" applyFill="1" applyBorder="1"/>
    <xf numFmtId="4" fontId="18" fillId="4" borderId="4" xfId="0" applyNumberFormat="1" applyFont="1" applyFill="1" applyBorder="1"/>
    <xf numFmtId="0" fontId="6" fillId="0" borderId="2" xfId="0" applyFont="1" applyBorder="1" applyAlignment="1">
      <alignment horizontal="center" wrapText="1"/>
    </xf>
    <xf numFmtId="0" fontId="6" fillId="3" borderId="11" xfId="0" applyFont="1" applyFill="1" applyBorder="1" applyAlignment="1">
      <alignment horizontal="center" wrapText="1"/>
    </xf>
    <xf numFmtId="3" fontId="5" fillId="4" borderId="15" xfId="0" applyNumberFormat="1" applyFont="1" applyFill="1" applyBorder="1"/>
    <xf numFmtId="3" fontId="5" fillId="0" borderId="15" xfId="0" applyNumberFormat="1" applyFont="1" applyBorder="1"/>
    <xf numFmtId="3" fontId="6" fillId="3" borderId="15" xfId="0" applyNumberFormat="1" applyFont="1" applyFill="1" applyBorder="1"/>
    <xf numFmtId="3" fontId="5" fillId="0" borderId="16" xfId="0" applyNumberFormat="1" applyFont="1" applyBorder="1"/>
    <xf numFmtId="3" fontId="5" fillId="4" borderId="1" xfId="0" applyNumberFormat="1" applyFont="1" applyFill="1" applyBorder="1"/>
    <xf numFmtId="3" fontId="6" fillId="3" borderId="1" xfId="0" applyNumberFormat="1" applyFont="1" applyFill="1" applyBorder="1"/>
    <xf numFmtId="3" fontId="6" fillId="3" borderId="11" xfId="0" applyNumberFormat="1" applyFont="1" applyFill="1" applyBorder="1"/>
    <xf numFmtId="3" fontId="5" fillId="0" borderId="4" xfId="0" applyNumberFormat="1" applyFont="1" applyBorder="1"/>
    <xf numFmtId="3" fontId="6" fillId="3" borderId="3" xfId="0" applyNumberFormat="1" applyFont="1" applyFill="1" applyBorder="1"/>
    <xf numFmtId="3" fontId="5" fillId="3" borderId="4" xfId="0" applyNumberFormat="1" applyFont="1" applyFill="1" applyBorder="1" applyAlignment="1">
      <alignment horizontal="center"/>
    </xf>
    <xf numFmtId="3" fontId="5" fillId="3" borderId="1"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3" xfId="0" applyNumberFormat="1" applyFont="1" applyFill="1" applyBorder="1" applyAlignment="1"/>
    <xf numFmtId="3" fontId="5" fillId="0" borderId="1" xfId="0" applyNumberFormat="1" applyFont="1" applyFill="1" applyBorder="1" applyAlignment="1">
      <alignment horizontal="right"/>
    </xf>
    <xf numFmtId="3" fontId="5" fillId="0" borderId="5" xfId="0" applyNumberFormat="1" applyFont="1" applyFill="1" applyBorder="1" applyAlignment="1">
      <alignment horizontal="right"/>
    </xf>
    <xf numFmtId="3" fontId="5" fillId="0" borderId="3" xfId="0" applyNumberFormat="1" applyFont="1" applyFill="1" applyBorder="1" applyAlignment="1"/>
    <xf numFmtId="3"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4" xfId="0" applyNumberFormat="1" applyFont="1" applyFill="1" applyBorder="1" applyAlignment="1"/>
    <xf numFmtId="3" fontId="5" fillId="4" borderId="1" xfId="0" applyNumberFormat="1" applyFont="1" applyFill="1" applyBorder="1" applyAlignment="1">
      <alignment wrapText="1"/>
    </xf>
    <xf numFmtId="3" fontId="5" fillId="3" borderId="3" xfId="0" applyNumberFormat="1" applyFont="1" applyFill="1" applyBorder="1" applyAlignment="1">
      <alignment horizontal="right"/>
    </xf>
    <xf numFmtId="3" fontId="18" fillId="0" borderId="11" xfId="0" applyNumberFormat="1" applyFont="1" applyFill="1" applyBorder="1" applyAlignment="1">
      <alignment horizontal="right"/>
    </xf>
    <xf numFmtId="3" fontId="18" fillId="0" borderId="11" xfId="0" applyNumberFormat="1" applyFont="1" applyFill="1" applyBorder="1"/>
    <xf numFmtId="3" fontId="5" fillId="3" borderId="4" xfId="0" applyNumberFormat="1" applyFont="1" applyFill="1" applyBorder="1" applyAlignment="1">
      <alignment horizontal="right"/>
    </xf>
    <xf numFmtId="0" fontId="5" fillId="0" borderId="1" xfId="0" applyFont="1" applyFill="1" applyBorder="1" applyAlignment="1">
      <alignment horizontal="right" wrapText="1"/>
    </xf>
    <xf numFmtId="9" fontId="5" fillId="0" borderId="1" xfId="0" applyNumberFormat="1" applyFont="1" applyFill="1" applyBorder="1" applyAlignment="1">
      <alignment horizontal="right" wrapText="1"/>
    </xf>
    <xf numFmtId="166" fontId="0" fillId="0" borderId="1" xfId="0" applyNumberFormat="1" applyFont="1" applyFill="1" applyBorder="1" applyAlignment="1">
      <alignment horizontal="right"/>
    </xf>
    <xf numFmtId="10" fontId="5" fillId="0" borderId="1" xfId="0" applyNumberFormat="1" applyFont="1" applyFill="1" applyBorder="1" applyAlignment="1">
      <alignment horizontal="right" vertical="center" wrapText="1"/>
    </xf>
    <xf numFmtId="9" fontId="31" fillId="0" borderId="1" xfId="6" applyFont="1" applyFill="1" applyBorder="1" applyAlignment="1">
      <alignment horizontal="right"/>
    </xf>
    <xf numFmtId="167" fontId="0" fillId="0" borderId="1" xfId="0" applyNumberFormat="1" applyFont="1" applyFill="1" applyBorder="1" applyAlignment="1">
      <alignment horizontal="right"/>
    </xf>
    <xf numFmtId="0" fontId="5" fillId="0" borderId="2" xfId="0" applyFont="1" applyFill="1" applyBorder="1" applyAlignment="1">
      <alignment horizontal="left" wrapText="1"/>
    </xf>
    <xf numFmtId="0" fontId="5" fillId="0" borderId="2" xfId="0" applyFont="1" applyFill="1" applyBorder="1" applyAlignment="1">
      <alignment horizontal="left"/>
    </xf>
    <xf numFmtId="167" fontId="0" fillId="0" borderId="11" xfId="0" applyNumberFormat="1" applyFont="1" applyFill="1" applyBorder="1" applyAlignment="1">
      <alignment horizontal="right"/>
    </xf>
    <xf numFmtId="0" fontId="5" fillId="0" borderId="61" xfId="0" applyFont="1" applyBorder="1" applyAlignment="1">
      <alignment wrapText="1"/>
    </xf>
    <xf numFmtId="0" fontId="6" fillId="0" borderId="48" xfId="0" applyFont="1" applyFill="1" applyBorder="1" applyAlignment="1">
      <alignment horizontal="center" wrapText="1"/>
    </xf>
    <xf numFmtId="0" fontId="5" fillId="5" borderId="14" xfId="0" applyFont="1" applyFill="1" applyBorder="1" applyAlignment="1">
      <alignment horizontal="left" wrapText="1"/>
    </xf>
    <xf numFmtId="0" fontId="0" fillId="5" borderId="15" xfId="0" applyFont="1" applyFill="1" applyBorder="1" applyAlignment="1">
      <alignment horizontal="right"/>
    </xf>
    <xf numFmtId="166" fontId="0" fillId="5" borderId="1" xfId="0" applyNumberFormat="1" applyFont="1" applyFill="1" applyBorder="1" applyAlignment="1">
      <alignment horizontal="right"/>
    </xf>
    <xf numFmtId="0" fontId="5" fillId="5" borderId="2" xfId="0" applyFont="1" applyFill="1" applyBorder="1" applyAlignment="1">
      <alignment horizontal="left"/>
    </xf>
    <xf numFmtId="0" fontId="0" fillId="5" borderId="1" xfId="0" applyFont="1" applyFill="1" applyBorder="1" applyAlignment="1">
      <alignment horizontal="right"/>
    </xf>
    <xf numFmtId="9" fontId="31" fillId="5" borderId="1" xfId="6" applyFont="1" applyFill="1" applyBorder="1" applyAlignment="1">
      <alignment horizontal="right"/>
    </xf>
    <xf numFmtId="167" fontId="0" fillId="5" borderId="1" xfId="0" applyNumberFormat="1" applyFont="1" applyFill="1" applyBorder="1" applyAlignment="1">
      <alignment horizontal="right"/>
    </xf>
    <xf numFmtId="0" fontId="6" fillId="0" borderId="49" xfId="0" applyFont="1" applyFill="1" applyBorder="1" applyAlignment="1">
      <alignment horizontal="center" wrapText="1"/>
    </xf>
    <xf numFmtId="9" fontId="5" fillId="0" borderId="3" xfId="6" applyFont="1" applyFill="1" applyBorder="1" applyAlignment="1">
      <alignment horizontal="right" wrapText="1"/>
    </xf>
    <xf numFmtId="166" fontId="0" fillId="0" borderId="3" xfId="0" applyNumberFormat="1" applyFont="1" applyFill="1" applyBorder="1" applyAlignment="1">
      <alignment horizontal="right"/>
    </xf>
    <xf numFmtId="10" fontId="5" fillId="0" borderId="3" xfId="0" applyNumberFormat="1" applyFont="1" applyFill="1" applyBorder="1" applyAlignment="1">
      <alignment horizontal="right" vertical="center" wrapText="1"/>
    </xf>
    <xf numFmtId="9" fontId="31" fillId="0" borderId="3" xfId="6" applyFont="1" applyFill="1" applyBorder="1" applyAlignment="1">
      <alignment horizontal="right"/>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5" borderId="16" xfId="0" applyFont="1" applyFill="1" applyBorder="1" applyAlignment="1">
      <alignment horizontal="right"/>
    </xf>
    <xf numFmtId="166" fontId="0" fillId="5" borderId="3" xfId="0" applyNumberFormat="1" applyFont="1" applyFill="1" applyBorder="1" applyAlignment="1">
      <alignment horizontal="right"/>
    </xf>
    <xf numFmtId="0" fontId="0" fillId="5" borderId="3" xfId="0" applyFont="1" applyFill="1" applyBorder="1" applyAlignment="1">
      <alignment horizontal="right"/>
    </xf>
    <xf numFmtId="167" fontId="0" fillId="5" borderId="3" xfId="0" applyNumberFormat="1" applyFont="1" applyFill="1" applyBorder="1" applyAlignment="1">
      <alignment horizontal="right"/>
    </xf>
    <xf numFmtId="0" fontId="18" fillId="5" borderId="2" xfId="0" applyFont="1" applyFill="1" applyBorder="1" applyAlignment="1">
      <alignment horizontal="left"/>
    </xf>
    <xf numFmtId="0" fontId="18" fillId="0" borderId="2" xfId="0" applyFont="1" applyFill="1" applyBorder="1" applyAlignment="1">
      <alignment horizontal="left"/>
    </xf>
    <xf numFmtId="0" fontId="18" fillId="0" borderId="10" xfId="0" applyFont="1" applyFill="1" applyBorder="1" applyAlignment="1">
      <alignment horizontal="left"/>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4" xfId="0" applyNumberFormat="1" applyFont="1" applyBorder="1" applyAlignment="1">
      <alignment horizontal="right"/>
    </xf>
    <xf numFmtId="3" fontId="5" fillId="0" borderId="3" xfId="0" applyNumberFormat="1" applyFont="1" applyBorder="1" applyAlignment="1"/>
    <xf numFmtId="3" fontId="5" fillId="0" borderId="3" xfId="0" applyNumberFormat="1" applyFont="1" applyFill="1" applyBorder="1"/>
    <xf numFmtId="3" fontId="18" fillId="0" borderId="4" xfId="0" applyNumberFormat="1" applyFont="1" applyFill="1" applyBorder="1"/>
    <xf numFmtId="0" fontId="35" fillId="0" borderId="1" xfId="0" applyFont="1" applyBorder="1" applyAlignment="1">
      <alignment horizontal="center" wrapText="1"/>
    </xf>
    <xf numFmtId="0" fontId="35" fillId="0" borderId="3" xfId="0" applyFont="1" applyBorder="1" applyAlignment="1">
      <alignment horizontal="center" wrapText="1"/>
    </xf>
    <xf numFmtId="0" fontId="34" fillId="0" borderId="2" xfId="0" applyFont="1" applyBorder="1" applyAlignment="1">
      <alignment horizontal="center" wrapText="1"/>
    </xf>
    <xf numFmtId="0" fontId="34" fillId="0" borderId="6" xfId="0" applyFont="1" applyBorder="1" applyAlignment="1">
      <alignment horizontal="center" wrapText="1"/>
    </xf>
    <xf numFmtId="0" fontId="34" fillId="2" borderId="2" xfId="0" applyFont="1" applyFill="1" applyBorder="1" applyAlignment="1">
      <alignment wrapText="1"/>
    </xf>
    <xf numFmtId="0" fontId="34" fillId="2" borderId="1" xfId="0" applyFont="1" applyFill="1" applyBorder="1" applyAlignment="1">
      <alignment wrapText="1"/>
    </xf>
    <xf numFmtId="0" fontId="34" fillId="2" borderId="3" xfId="0" applyFont="1" applyFill="1" applyBorder="1" applyAlignment="1">
      <alignment wrapText="1"/>
    </xf>
    <xf numFmtId="0" fontId="34" fillId="2" borderId="6" xfId="0" applyFont="1" applyFill="1" applyBorder="1" applyAlignment="1">
      <alignment wrapText="1"/>
    </xf>
    <xf numFmtId="3" fontId="37" fillId="0" borderId="24" xfId="9" applyNumberFormat="1" applyFont="1" applyBorder="1" applyAlignment="1">
      <alignment horizontal="center" vertical="center" wrapText="1"/>
    </xf>
    <xf numFmtId="0" fontId="38" fillId="4" borderId="2" xfId="0" applyFont="1" applyFill="1" applyBorder="1" applyAlignment="1">
      <alignment wrapText="1"/>
    </xf>
    <xf numFmtId="0" fontId="38" fillId="4" borderId="6" xfId="0" applyFont="1" applyFill="1" applyBorder="1" applyAlignment="1">
      <alignment wrapText="1"/>
    </xf>
    <xf numFmtId="3" fontId="37" fillId="0" borderId="1" xfId="0" applyNumberFormat="1" applyFont="1" applyBorder="1" applyAlignment="1">
      <alignment horizontal="center" vertical="center" wrapText="1"/>
    </xf>
    <xf numFmtId="3" fontId="37" fillId="0" borderId="1" xfId="0" applyNumberFormat="1" applyFont="1" applyBorder="1" applyAlignment="1">
      <alignment horizontal="center"/>
    </xf>
    <xf numFmtId="0" fontId="34" fillId="3" borderId="10" xfId="0" applyFont="1" applyFill="1" applyBorder="1" applyAlignment="1">
      <alignment wrapText="1"/>
    </xf>
    <xf numFmtId="0" fontId="34" fillId="3" borderId="11" xfId="0" applyFont="1" applyFill="1" applyBorder="1" applyAlignment="1">
      <alignment wrapText="1"/>
    </xf>
    <xf numFmtId="0" fontId="34" fillId="3" borderId="4" xfId="0" applyFont="1" applyFill="1" applyBorder="1" applyAlignment="1">
      <alignment wrapText="1"/>
    </xf>
    <xf numFmtId="0" fontId="34" fillId="3" borderId="21" xfId="0" applyFont="1" applyFill="1" applyBorder="1" applyAlignment="1">
      <alignment wrapText="1"/>
    </xf>
    <xf numFmtId="0" fontId="39" fillId="7" borderId="2" xfId="0" applyFont="1" applyFill="1" applyBorder="1" applyAlignment="1">
      <alignment wrapText="1"/>
    </xf>
    <xf numFmtId="0" fontId="32" fillId="7" borderId="1" xfId="0" applyFont="1" applyFill="1" applyBorder="1" applyAlignment="1">
      <alignment vertical="center" wrapText="1"/>
    </xf>
    <xf numFmtId="0" fontId="32" fillId="7" borderId="3" xfId="0" applyFont="1" applyFill="1" applyBorder="1" applyAlignment="1">
      <alignment vertical="center" wrapText="1"/>
    </xf>
    <xf numFmtId="0" fontId="32" fillId="7" borderId="27" xfId="0" applyFont="1" applyFill="1" applyBorder="1" applyAlignment="1">
      <alignment vertical="center" wrapText="1"/>
    </xf>
    <xf numFmtId="0" fontId="32" fillId="8" borderId="2" xfId="0" applyFont="1" applyFill="1" applyBorder="1" applyAlignment="1">
      <alignment wrapText="1"/>
    </xf>
    <xf numFmtId="3" fontId="32" fillId="8" borderId="1" xfId="0" applyNumberFormat="1" applyFont="1" applyFill="1" applyBorder="1" applyAlignment="1">
      <alignment horizontal="right" wrapText="1"/>
    </xf>
    <xf numFmtId="0" fontId="32" fillId="8" borderId="3" xfId="0" applyFont="1" applyFill="1" applyBorder="1" applyAlignment="1">
      <alignment horizontal="right" wrapText="1"/>
    </xf>
    <xf numFmtId="0" fontId="32" fillId="8" borderId="27" xfId="0" applyFont="1" applyFill="1" applyBorder="1" applyAlignment="1">
      <alignment horizontal="right" wrapText="1"/>
    </xf>
    <xf numFmtId="0" fontId="32" fillId="8" borderId="1" xfId="0" applyFont="1" applyFill="1" applyBorder="1" applyAlignment="1">
      <alignment horizontal="right" wrapText="1"/>
    </xf>
    <xf numFmtId="3" fontId="32" fillId="8" borderId="3" xfId="0" applyNumberFormat="1" applyFont="1" applyFill="1" applyBorder="1" applyAlignment="1">
      <alignment horizontal="right" wrapText="1"/>
    </xf>
    <xf numFmtId="0" fontId="5" fillId="8" borderId="2" xfId="0" applyFont="1" applyFill="1" applyBorder="1" applyAlignment="1">
      <alignment wrapText="1"/>
    </xf>
    <xf numFmtId="0" fontId="5" fillId="8" borderId="1" xfId="0" applyFont="1" applyFill="1" applyBorder="1" applyAlignment="1">
      <alignment horizontal="right" wrapText="1"/>
    </xf>
    <xf numFmtId="3" fontId="5" fillId="8" borderId="3" xfId="0" applyNumberFormat="1" applyFont="1" applyFill="1" applyBorder="1" applyAlignment="1">
      <alignment horizontal="right" wrapText="1"/>
    </xf>
    <xf numFmtId="0" fontId="39" fillId="9" borderId="10" xfId="0" applyFont="1" applyFill="1" applyBorder="1" applyAlignment="1">
      <alignment wrapText="1"/>
    </xf>
    <xf numFmtId="3" fontId="39" fillId="9" borderId="11" xfId="0" applyNumberFormat="1" applyFont="1" applyFill="1" applyBorder="1" applyAlignment="1">
      <alignment horizontal="right" wrapText="1"/>
    </xf>
    <xf numFmtId="3" fontId="39" fillId="9" borderId="4" xfId="0" applyNumberFormat="1" applyFont="1" applyFill="1" applyBorder="1" applyAlignment="1">
      <alignment horizontal="right" wrapText="1"/>
    </xf>
    <xf numFmtId="0" fontId="39" fillId="9" borderId="53" xfId="0" applyFont="1" applyFill="1" applyBorder="1" applyAlignment="1">
      <alignment horizontal="right" wrapText="1"/>
    </xf>
    <xf numFmtId="0" fontId="39" fillId="9" borderId="4" xfId="0" applyFont="1" applyFill="1" applyBorder="1" applyAlignment="1">
      <alignment horizontal="right" wrapText="1"/>
    </xf>
    <xf numFmtId="3" fontId="5" fillId="4" borderId="3" xfId="0" applyNumberFormat="1" applyFont="1" applyFill="1" applyBorder="1" applyAlignment="1">
      <alignment wrapText="1"/>
    </xf>
    <xf numFmtId="3" fontId="6" fillId="3" borderId="11" xfId="0" applyNumberFormat="1" applyFont="1" applyFill="1" applyBorder="1" applyAlignment="1">
      <alignment wrapText="1"/>
    </xf>
    <xf numFmtId="3" fontId="6" fillId="3" borderId="4" xfId="0" applyNumberFormat="1" applyFont="1" applyFill="1" applyBorder="1" applyAlignment="1">
      <alignment wrapText="1"/>
    </xf>
    <xf numFmtId="0" fontId="6" fillId="2" borderId="5" xfId="0" applyFont="1" applyFill="1" applyBorder="1" applyAlignment="1">
      <alignment wrapText="1"/>
    </xf>
    <xf numFmtId="0" fontId="40" fillId="0" borderId="2" xfId="0" applyFont="1" applyBorder="1" applyAlignment="1">
      <alignment wrapText="1"/>
    </xf>
    <xf numFmtId="0" fontId="5" fillId="4" borderId="5" xfId="0" applyFont="1" applyFill="1" applyBorder="1" applyAlignment="1">
      <alignment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41" fillId="8" borderId="2" xfId="0" applyFont="1" applyFill="1" applyBorder="1" applyAlignment="1">
      <alignment vertical="center" wrapText="1"/>
    </xf>
    <xf numFmtId="0" fontId="42" fillId="8" borderId="2" xfId="0" applyFont="1" applyFill="1" applyBorder="1" applyAlignment="1">
      <alignment horizontal="left" vertical="center" wrapText="1"/>
    </xf>
    <xf numFmtId="0" fontId="42" fillId="8" borderId="3" xfId="0" applyFont="1" applyFill="1" applyBorder="1" applyAlignment="1">
      <alignment horizontal="left" vertical="center" wrapText="1"/>
    </xf>
    <xf numFmtId="0" fontId="42" fillId="8" borderId="5" xfId="0" applyFont="1" applyFill="1" applyBorder="1" applyAlignment="1">
      <alignment horizontal="center" vertical="center" wrapText="1"/>
    </xf>
    <xf numFmtId="0" fontId="42" fillId="8" borderId="1" xfId="0" applyFont="1" applyFill="1" applyBorder="1" applyAlignment="1">
      <alignment vertical="center" wrapText="1"/>
    </xf>
    <xf numFmtId="0" fontId="42" fillId="8" borderId="1" xfId="0" applyFont="1" applyFill="1" applyBorder="1" applyAlignment="1">
      <alignment horizontal="center" vertical="center" wrapText="1"/>
    </xf>
    <xf numFmtId="0" fontId="6" fillId="3" borderId="12" xfId="0" applyFont="1" applyFill="1" applyBorder="1" applyAlignment="1">
      <alignment horizont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4"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2" xfId="0" applyFont="1" applyFill="1" applyBorder="1" applyAlignment="1">
      <alignment horizontal="left" vertical="center" wrapText="1"/>
    </xf>
    <xf numFmtId="1" fontId="6" fillId="4" borderId="1" xfId="0" applyNumberFormat="1" applyFont="1" applyFill="1" applyBorder="1" applyAlignment="1">
      <alignment vertical="center" wrapText="1"/>
    </xf>
    <xf numFmtId="1" fontId="6" fillId="4" borderId="3" xfId="0" applyNumberFormat="1" applyFont="1" applyFill="1" applyBorder="1" applyAlignment="1">
      <alignment vertical="center" wrapText="1"/>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4" borderId="2" xfId="0" applyFont="1" applyFill="1" applyBorder="1" applyAlignment="1">
      <alignment horizontal="left" vertical="center" wrapText="1"/>
    </xf>
    <xf numFmtId="1" fontId="6" fillId="4" borderId="27"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1" fontId="8" fillId="4" borderId="6" xfId="0" applyNumberFormat="1" applyFont="1" applyFill="1" applyBorder="1" applyAlignment="1">
      <alignment horizontal="right" vertical="center" wrapText="1"/>
    </xf>
    <xf numFmtId="0" fontId="8" fillId="4" borderId="6" xfId="0" applyFont="1" applyFill="1" applyBorder="1" applyAlignment="1">
      <alignment vertical="center" wrapText="1"/>
    </xf>
    <xf numFmtId="0" fontId="5" fillId="4" borderId="6" xfId="0" applyFont="1" applyFill="1" applyBorder="1" applyAlignment="1">
      <alignment horizontal="right" vertical="center" wrapText="1"/>
    </xf>
    <xf numFmtId="0" fontId="5" fillId="4" borderId="6" xfId="0" applyFont="1" applyFill="1" applyBorder="1" applyAlignment="1">
      <alignment vertical="center" wrapText="1"/>
    </xf>
    <xf numFmtId="1" fontId="6" fillId="4" borderId="27" xfId="0" applyNumberFormat="1" applyFont="1" applyFill="1" applyBorder="1" applyAlignment="1">
      <alignment vertical="center" wrapText="1"/>
    </xf>
    <xf numFmtId="0" fontId="5" fillId="4" borderId="2" xfId="0" applyFont="1" applyFill="1" applyBorder="1" applyAlignment="1">
      <alignment vertical="center" wrapText="1"/>
    </xf>
    <xf numFmtId="0" fontId="6" fillId="3" borderId="52" xfId="0" applyFont="1" applyFill="1" applyBorder="1" applyAlignment="1">
      <alignment horizontal="left" vertical="center" wrapText="1"/>
    </xf>
    <xf numFmtId="1" fontId="6" fillId="3" borderId="11" xfId="0" applyNumberFormat="1" applyFont="1" applyFill="1" applyBorder="1" applyAlignment="1">
      <alignment vertical="center" wrapText="1"/>
    </xf>
    <xf numFmtId="1" fontId="6" fillId="3" borderId="53" xfId="0" applyNumberFormat="1" applyFont="1" applyFill="1" applyBorder="1" applyAlignment="1">
      <alignment vertical="center" wrapText="1"/>
    </xf>
    <xf numFmtId="0" fontId="6" fillId="3" borderId="10" xfId="0" applyFont="1" applyFill="1" applyBorder="1" applyAlignment="1">
      <alignment vertical="center" wrapText="1"/>
    </xf>
    <xf numFmtId="0" fontId="6" fillId="3" borderId="21" xfId="0" applyFont="1" applyFill="1" applyBorder="1" applyAlignment="1">
      <alignment vertical="center" wrapText="1"/>
    </xf>
    <xf numFmtId="0" fontId="43" fillId="0" borderId="24" xfId="10" applyFont="1" applyFill="1" applyBorder="1" applyAlignment="1">
      <alignment horizontal="center" vertical="center" wrapText="1"/>
    </xf>
    <xf numFmtId="0" fontId="43" fillId="0" borderId="10" xfId="10" applyFont="1" applyBorder="1" applyAlignment="1">
      <alignment horizontal="center" vertical="center" wrapText="1"/>
    </xf>
    <xf numFmtId="0" fontId="43" fillId="0" borderId="11" xfId="10" applyFont="1" applyBorder="1" applyAlignment="1">
      <alignment horizontal="left" vertical="center" wrapText="1"/>
    </xf>
    <xf numFmtId="0" fontId="43" fillId="0" borderId="11" xfId="10" applyFont="1" applyBorder="1" applyAlignment="1">
      <alignment horizontal="center" vertical="center" wrapText="1"/>
    </xf>
    <xf numFmtId="0" fontId="43" fillId="0" borderId="23" xfId="10" applyFont="1" applyBorder="1" applyAlignment="1">
      <alignment horizontal="left" vertical="top"/>
    </xf>
    <xf numFmtId="0" fontId="1" fillId="0" borderId="2" xfId="10" applyFont="1" applyBorder="1" applyAlignment="1">
      <alignment horizontal="left" vertical="top"/>
    </xf>
    <xf numFmtId="0" fontId="1" fillId="0" borderId="1" xfId="10" applyFont="1" applyBorder="1" applyAlignment="1">
      <alignment horizontal="left" vertical="top" wrapText="1"/>
    </xf>
    <xf numFmtId="0" fontId="1" fillId="0" borderId="1" xfId="10" applyFont="1" applyBorder="1" applyAlignment="1">
      <alignment horizontal="center" vertical="center" wrapText="1"/>
    </xf>
    <xf numFmtId="0" fontId="1" fillId="0" borderId="0" xfId="11" applyFont="1" applyAlignment="1">
      <alignment horizontal="center" vertical="center" wrapText="1"/>
    </xf>
    <xf numFmtId="0" fontId="1" fillId="0" borderId="3" xfId="10" applyFont="1" applyFill="1" applyBorder="1" applyAlignment="1">
      <alignment horizontal="left" vertical="center" wrapText="1"/>
    </xf>
    <xf numFmtId="0" fontId="1" fillId="0" borderId="3" xfId="10" applyFont="1" applyBorder="1" applyAlignment="1">
      <alignment horizontal="left" vertical="center" wrapText="1"/>
    </xf>
    <xf numFmtId="0" fontId="1" fillId="0" borderId="8" xfId="10" applyFont="1" applyBorder="1" applyAlignment="1">
      <alignment horizontal="left" vertical="top" wrapText="1"/>
    </xf>
    <xf numFmtId="0" fontId="1" fillId="0" borderId="8" xfId="10" applyFont="1" applyBorder="1" applyAlignment="1">
      <alignment horizontal="center" vertical="center" wrapText="1"/>
    </xf>
    <xf numFmtId="0" fontId="1" fillId="0" borderId="9" xfId="10" applyFont="1" applyBorder="1" applyAlignment="1">
      <alignment horizontal="left" vertical="center" wrapText="1"/>
    </xf>
    <xf numFmtId="0" fontId="1" fillId="0" borderId="14" xfId="10" applyFont="1" applyBorder="1" applyAlignment="1">
      <alignment horizontal="left" vertical="top"/>
    </xf>
    <xf numFmtId="0" fontId="1" fillId="0" borderId="15" xfId="10" applyFont="1" applyBorder="1" applyAlignment="1">
      <alignment horizontal="left" vertical="top" wrapText="1"/>
    </xf>
    <xf numFmtId="0" fontId="1" fillId="0" borderId="15" xfId="10" applyFont="1" applyBorder="1" applyAlignment="1">
      <alignment horizontal="center" vertical="center" wrapText="1"/>
    </xf>
    <xf numFmtId="0" fontId="1" fillId="0" borderId="16" xfId="10" applyFont="1" applyBorder="1" applyAlignment="1">
      <alignment horizontal="left" vertical="center" wrapText="1"/>
    </xf>
    <xf numFmtId="0" fontId="1" fillId="0" borderId="11" xfId="10" applyFont="1" applyBorder="1" applyAlignment="1">
      <alignment horizontal="center" vertical="center" wrapText="1"/>
    </xf>
    <xf numFmtId="0" fontId="1" fillId="0" borderId="4" xfId="10" applyFont="1" applyBorder="1" applyAlignment="1">
      <alignment horizontal="left" vertical="center" wrapText="1"/>
    </xf>
    <xf numFmtId="0" fontId="43" fillId="0" borderId="24" xfId="10" applyFont="1" applyBorder="1" applyAlignment="1">
      <alignment horizontal="left" vertical="top" wrapText="1"/>
    </xf>
    <xf numFmtId="0" fontId="43" fillId="0" borderId="24" xfId="10" applyFont="1" applyBorder="1" applyAlignment="1">
      <alignment horizontal="center" vertical="center" wrapText="1"/>
    </xf>
    <xf numFmtId="0" fontId="43" fillId="0" borderId="25" xfId="10" applyFont="1" applyBorder="1" applyAlignment="1">
      <alignment horizontal="left" vertical="center" wrapText="1"/>
    </xf>
    <xf numFmtId="0" fontId="1" fillId="0" borderId="9" xfId="10" applyFont="1" applyFill="1" applyBorder="1" applyAlignment="1">
      <alignment horizontal="left" vertical="center" wrapText="1"/>
    </xf>
    <xf numFmtId="0" fontId="1" fillId="0" borderId="11" xfId="10" applyFont="1" applyBorder="1" applyAlignment="1">
      <alignment horizontal="left" vertical="top" wrapText="1"/>
    </xf>
    <xf numFmtId="3" fontId="1" fillId="0" borderId="1" xfId="10" applyNumberFormat="1" applyFont="1" applyBorder="1" applyAlignment="1">
      <alignment horizontal="center" vertical="center" wrapText="1"/>
    </xf>
    <xf numFmtId="0" fontId="1" fillId="0" borderId="10" xfId="10" applyFont="1" applyBorder="1" applyAlignment="1">
      <alignment horizontal="left" vertical="top"/>
    </xf>
    <xf numFmtId="0" fontId="1" fillId="0" borderId="0" xfId="10" applyFont="1" applyAlignment="1">
      <alignment horizontal="left" vertical="top"/>
    </xf>
    <xf numFmtId="0" fontId="1" fillId="0" borderId="0" xfId="10" applyFont="1" applyAlignment="1">
      <alignment vertical="center" wrapText="1"/>
    </xf>
    <xf numFmtId="0" fontId="1" fillId="0" borderId="0" xfId="10" applyFont="1" applyAlignment="1">
      <alignment horizontal="center" vertical="center"/>
    </xf>
    <xf numFmtId="0" fontId="1" fillId="0" borderId="0" xfId="10" applyFont="1" applyAlignment="1">
      <alignment horizontal="left" vertical="center"/>
    </xf>
    <xf numFmtId="0" fontId="43" fillId="0" borderId="25" xfId="10" applyFont="1" applyBorder="1" applyAlignment="1">
      <alignment horizontal="center" vertical="center" wrapText="1"/>
    </xf>
    <xf numFmtId="0" fontId="43" fillId="0" borderId="0" xfId="10" applyFont="1" applyAlignment="1">
      <alignment horizontal="left" vertical="center" wrapText="1"/>
    </xf>
    <xf numFmtId="168" fontId="1" fillId="4" borderId="1" xfId="10" applyNumberFormat="1" applyFont="1" applyFill="1" applyBorder="1" applyAlignment="1">
      <alignment horizontal="center" vertical="center" wrapText="1"/>
    </xf>
    <xf numFmtId="168" fontId="1" fillId="4" borderId="3" xfId="10" applyNumberFormat="1" applyFont="1" applyFill="1" applyBorder="1" applyAlignment="1">
      <alignment horizontal="center" vertical="center" wrapText="1"/>
    </xf>
    <xf numFmtId="168" fontId="1" fillId="4" borderId="11" xfId="10" applyNumberFormat="1" applyFont="1" applyFill="1" applyBorder="1" applyAlignment="1">
      <alignment horizontal="center" vertical="center" wrapText="1"/>
    </xf>
    <xf numFmtId="168" fontId="1" fillId="4" borderId="4" xfId="10" applyNumberFormat="1" applyFont="1" applyFill="1" applyBorder="1" applyAlignment="1">
      <alignment horizontal="center" vertical="center" wrapText="1"/>
    </xf>
    <xf numFmtId="0" fontId="6" fillId="2" borderId="27" xfId="0" applyFont="1" applyFill="1" applyBorder="1" applyAlignment="1">
      <alignment wrapText="1"/>
    </xf>
    <xf numFmtId="0" fontId="8" fillId="0" borderId="2" xfId="0" applyFont="1" applyFill="1" applyBorder="1" applyAlignment="1">
      <alignment wrapText="1"/>
    </xf>
    <xf numFmtId="3" fontId="5" fillId="0" borderId="1" xfId="0" applyNumberFormat="1" applyFont="1" applyBorder="1" applyAlignment="1">
      <alignment horizontal="center" vertical="center"/>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7" xfId="0" applyFont="1" applyFill="1" applyBorder="1" applyAlignment="1">
      <alignment wrapText="1"/>
    </xf>
    <xf numFmtId="3" fontId="5" fillId="0" borderId="8" xfId="0" applyNumberFormat="1" applyFont="1" applyBorder="1" applyAlignment="1">
      <alignment horizontal="center" vertical="center"/>
    </xf>
    <xf numFmtId="0" fontId="5" fillId="0" borderId="4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10" borderId="1" xfId="0" applyFont="1" applyFill="1" applyBorder="1" applyAlignment="1">
      <alignment wrapText="1"/>
    </xf>
    <xf numFmtId="0" fontId="6" fillId="10" borderId="2" xfId="0" applyFont="1" applyFill="1" applyBorder="1" applyAlignment="1">
      <alignment wrapText="1"/>
    </xf>
    <xf numFmtId="0" fontId="6" fillId="10" borderId="6" xfId="0" applyFont="1" applyFill="1" applyBorder="1" applyAlignment="1">
      <alignment wrapText="1"/>
    </xf>
    <xf numFmtId="0" fontId="5" fillId="4" borderId="2" xfId="0" applyFont="1" applyFill="1" applyBorder="1"/>
    <xf numFmtId="0" fontId="6" fillId="4" borderId="3" xfId="0" applyFont="1" applyFill="1" applyBorder="1" applyAlignment="1">
      <alignment wrapText="1"/>
    </xf>
    <xf numFmtId="0" fontId="5" fillId="0" borderId="8" xfId="0" applyFont="1" applyBorder="1" applyAlignment="1">
      <alignment wrapText="1"/>
    </xf>
    <xf numFmtId="0" fontId="6" fillId="11" borderId="1" xfId="0" applyFont="1" applyFill="1" applyBorder="1" applyAlignment="1">
      <alignment wrapText="1"/>
    </xf>
    <xf numFmtId="0" fontId="6" fillId="11" borderId="3" xfId="0" applyFont="1" applyFill="1" applyBorder="1" applyAlignment="1">
      <alignment wrapText="1"/>
    </xf>
    <xf numFmtId="0" fontId="6" fillId="11" borderId="2" xfId="0" applyFont="1" applyFill="1" applyBorder="1" applyAlignment="1">
      <alignment wrapText="1"/>
    </xf>
    <xf numFmtId="0" fontId="6" fillId="11" borderId="6" xfId="0" applyFont="1" applyFill="1" applyBorder="1" applyAlignment="1">
      <alignment wrapText="1"/>
    </xf>
    <xf numFmtId="0" fontId="5" fillId="0" borderId="3" xfId="0" applyFont="1" applyBorder="1"/>
    <xf numFmtId="0" fontId="5" fillId="0" borderId="16" xfId="0" applyFont="1" applyBorder="1" applyAlignment="1">
      <alignment wrapText="1"/>
    </xf>
    <xf numFmtId="0" fontId="6" fillId="11" borderId="27" xfId="0" applyFont="1" applyFill="1" applyBorder="1" applyAlignment="1">
      <alignment wrapText="1"/>
    </xf>
    <xf numFmtId="0" fontId="5" fillId="4" borderId="6" xfId="0" applyFont="1" applyFill="1" applyBorder="1" applyAlignment="1">
      <alignment horizontal="left" wrapText="1"/>
    </xf>
    <xf numFmtId="0" fontId="6" fillId="4" borderId="2" xfId="0" applyFont="1" applyFill="1" applyBorder="1" applyAlignment="1">
      <alignment horizontal="left" wrapText="1"/>
    </xf>
    <xf numFmtId="0" fontId="5" fillId="4" borderId="1" xfId="0" applyFont="1" applyFill="1" applyBorder="1" applyAlignment="1">
      <alignment horizontal="left" wrapText="1"/>
    </xf>
    <xf numFmtId="0" fontId="5" fillId="4" borderId="3" xfId="0" applyFont="1" applyFill="1" applyBorder="1" applyAlignment="1">
      <alignment horizontal="left"/>
    </xf>
    <xf numFmtId="0" fontId="5" fillId="0" borderId="3" xfId="0" applyFont="1" applyBorder="1" applyAlignment="1">
      <alignment horizontal="left" vertical="center"/>
    </xf>
    <xf numFmtId="0" fontId="6" fillId="11" borderId="1" xfId="0" applyFont="1" applyFill="1" applyBorder="1" applyAlignment="1">
      <alignment horizontal="right" wrapText="1"/>
    </xf>
    <xf numFmtId="0" fontId="6" fillId="11" borderId="3" xfId="0" applyFont="1" applyFill="1" applyBorder="1" applyAlignment="1">
      <alignment horizontal="right" wrapText="1"/>
    </xf>
    <xf numFmtId="0" fontId="6" fillId="11" borderId="2" xfId="0" applyFont="1" applyFill="1" applyBorder="1" applyAlignment="1">
      <alignment horizontal="left" wrapText="1"/>
    </xf>
    <xf numFmtId="0" fontId="6" fillId="11" borderId="3" xfId="0" applyFont="1" applyFill="1" applyBorder="1" applyAlignment="1">
      <alignment horizontal="left"/>
    </xf>
    <xf numFmtId="0" fontId="5" fillId="4" borderId="34" xfId="0" applyFont="1" applyFill="1" applyBorder="1" applyAlignment="1">
      <alignment horizontal="left" wrapText="1"/>
    </xf>
    <xf numFmtId="0" fontId="32" fillId="0" borderId="3" xfId="0" applyFont="1" applyBorder="1"/>
    <xf numFmtId="9" fontId="5" fillId="4" borderId="34" xfId="0" applyNumberFormat="1" applyFont="1" applyFill="1" applyBorder="1" applyAlignment="1">
      <alignment horizontal="left" wrapText="1"/>
    </xf>
    <xf numFmtId="9" fontId="5" fillId="4" borderId="3" xfId="0" applyNumberFormat="1" applyFont="1" applyFill="1" applyBorder="1" applyAlignment="1">
      <alignment horizontal="left"/>
    </xf>
    <xf numFmtId="0" fontId="5" fillId="11" borderId="1" xfId="0" applyFont="1" applyFill="1" applyBorder="1" applyAlignment="1">
      <alignment horizontal="left" wrapText="1"/>
    </xf>
    <xf numFmtId="0" fontId="11" fillId="11" borderId="3" xfId="0" applyFont="1" applyFill="1" applyBorder="1" applyAlignment="1">
      <alignment horizontal="right" wrapText="1"/>
    </xf>
    <xf numFmtId="0" fontId="5" fillId="11" borderId="34" xfId="0" applyFont="1" applyFill="1" applyBorder="1" applyAlignment="1">
      <alignment horizontal="left" wrapText="1"/>
    </xf>
    <xf numFmtId="0" fontId="5" fillId="11" borderId="3" xfId="0" applyFont="1" applyFill="1" applyBorder="1" applyAlignment="1">
      <alignment horizontal="left"/>
    </xf>
    <xf numFmtId="0" fontId="5" fillId="4" borderId="55" xfId="0" applyFont="1" applyFill="1" applyBorder="1" applyAlignment="1">
      <alignment horizontal="left" wrapText="1"/>
    </xf>
    <xf numFmtId="0" fontId="5" fillId="11" borderId="8" xfId="0" applyFont="1" applyFill="1" applyBorder="1" applyAlignment="1">
      <alignment horizontal="left" wrapText="1"/>
    </xf>
    <xf numFmtId="0" fontId="6" fillId="11" borderId="9" xfId="0" applyFont="1" applyFill="1" applyBorder="1" applyAlignment="1">
      <alignment horizontal="right" wrapText="1"/>
    </xf>
    <xf numFmtId="0" fontId="5" fillId="11" borderId="7" xfId="0" applyFont="1" applyFill="1" applyBorder="1" applyAlignment="1">
      <alignment horizontal="left" wrapText="1"/>
    </xf>
    <xf numFmtId="0" fontId="5" fillId="11" borderId="3" xfId="0" applyFont="1" applyFill="1" applyBorder="1"/>
    <xf numFmtId="0" fontId="5" fillId="4" borderId="27" xfId="0" applyFont="1" applyFill="1" applyBorder="1" applyAlignment="1">
      <alignment horizontal="left" wrapText="1"/>
    </xf>
    <xf numFmtId="0" fontId="5" fillId="0" borderId="3" xfId="0" applyFont="1" applyBorder="1" applyAlignment="1">
      <alignment horizontal="left"/>
    </xf>
    <xf numFmtId="0" fontId="5" fillId="11" borderId="2" xfId="0" applyFont="1" applyFill="1" applyBorder="1" applyAlignment="1">
      <alignment horizontal="left" wrapText="1"/>
    </xf>
    <xf numFmtId="0" fontId="5" fillId="4" borderId="8" xfId="0" applyFont="1" applyFill="1" applyBorder="1" applyAlignment="1">
      <alignment horizontal="left" wrapText="1"/>
    </xf>
    <xf numFmtId="0" fontId="5" fillId="4" borderId="9" xfId="0" applyFont="1" applyFill="1" applyBorder="1" applyAlignment="1">
      <alignment horizontal="left" wrapText="1"/>
    </xf>
    <xf numFmtId="0" fontId="5" fillId="4" borderId="7" xfId="0" applyFont="1" applyFill="1" applyBorder="1" applyAlignment="1">
      <alignment horizontal="left" wrapText="1"/>
    </xf>
    <xf numFmtId="0" fontId="5" fillId="0" borderId="9" xfId="0" applyFont="1" applyBorder="1" applyAlignment="1">
      <alignment horizontal="left"/>
    </xf>
    <xf numFmtId="0" fontId="5" fillId="11" borderId="27" xfId="0" applyFont="1" applyFill="1" applyBorder="1" applyAlignment="1">
      <alignment horizontal="left" wrapText="1"/>
    </xf>
    <xf numFmtId="0" fontId="6" fillId="11" borderId="1" xfId="0" applyFont="1" applyFill="1" applyBorder="1" applyAlignment="1">
      <alignment horizontal="left" wrapText="1"/>
    </xf>
    <xf numFmtId="0" fontId="6" fillId="6" borderId="27" xfId="0" applyFont="1" applyFill="1" applyBorder="1" applyAlignment="1">
      <alignment horizontal="left" wrapText="1"/>
    </xf>
    <xf numFmtId="0" fontId="6" fillId="6" borderId="3" xfId="0" applyFont="1" applyFill="1" applyBorder="1" applyAlignment="1">
      <alignment horizontal="right" wrapText="1"/>
    </xf>
    <xf numFmtId="0" fontId="6" fillId="6" borderId="3" xfId="0" applyFont="1" applyFill="1" applyBorder="1" applyAlignment="1">
      <alignment horizontal="left"/>
    </xf>
    <xf numFmtId="0" fontId="5" fillId="11" borderId="3" xfId="0" applyFont="1" applyFill="1" applyBorder="1" applyAlignment="1">
      <alignment horizontal="left" wrapText="1"/>
    </xf>
    <xf numFmtId="0" fontId="5" fillId="4" borderId="26" xfId="0" applyFont="1" applyFill="1" applyBorder="1" applyAlignment="1">
      <alignment horizontal="left" wrapText="1"/>
    </xf>
    <xf numFmtId="0" fontId="5" fillId="0" borderId="9" xfId="0" applyFont="1" applyBorder="1"/>
    <xf numFmtId="0" fontId="5" fillId="0" borderId="27" xfId="0" applyFont="1" applyBorder="1"/>
    <xf numFmtId="0" fontId="5" fillId="0" borderId="3" xfId="0" applyFont="1" applyBorder="1" applyAlignment="1">
      <alignment horizontal="left" wrapText="1"/>
    </xf>
    <xf numFmtId="0" fontId="5" fillId="0" borderId="27" xfId="0" applyFont="1" applyBorder="1" applyAlignment="1">
      <alignment wrapText="1"/>
    </xf>
    <xf numFmtId="0" fontId="5" fillId="0" borderId="72" xfId="0" applyFont="1" applyBorder="1"/>
    <xf numFmtId="0" fontId="18" fillId="11" borderId="1" xfId="0" applyFont="1" applyFill="1" applyBorder="1" applyAlignment="1">
      <alignment horizontal="left" vertical="center" wrapText="1"/>
    </xf>
    <xf numFmtId="0" fontId="11" fillId="11" borderId="3" xfId="0" applyFont="1" applyFill="1" applyBorder="1" applyAlignment="1">
      <alignment horizontal="right" vertical="center" wrapText="1"/>
    </xf>
    <xf numFmtId="0" fontId="18" fillId="11" borderId="27"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1" fillId="10" borderId="1" xfId="0" applyFont="1" applyFill="1" applyBorder="1" applyAlignment="1">
      <alignment horizontal="left" vertical="center" wrapText="1"/>
    </xf>
    <xf numFmtId="0" fontId="11" fillId="10" borderId="3" xfId="0" applyFont="1" applyFill="1" applyBorder="1" applyAlignment="1">
      <alignment horizontal="right" vertical="center" wrapText="1"/>
    </xf>
    <xf numFmtId="0" fontId="11" fillId="10" borderId="27"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6"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5" fillId="4" borderId="1" xfId="0" applyFont="1" applyFill="1" applyBorder="1" applyAlignment="1">
      <alignment vertical="center" wrapText="1"/>
    </xf>
    <xf numFmtId="0" fontId="5" fillId="4" borderId="3" xfId="0" applyFont="1" applyFill="1" applyBorder="1" applyAlignment="1">
      <alignment vertical="center" wrapText="1"/>
    </xf>
    <xf numFmtId="0" fontId="5" fillId="4" borderId="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 xfId="0" applyFont="1" applyFill="1" applyBorder="1" applyAlignment="1">
      <alignment vertical="top" wrapText="1"/>
    </xf>
    <xf numFmtId="0" fontId="5" fillId="4" borderId="3" xfId="0" applyFont="1" applyFill="1" applyBorder="1" applyAlignment="1">
      <alignment vertical="top" wrapText="1"/>
    </xf>
    <xf numFmtId="0" fontId="6" fillId="3" borderId="10" xfId="0" applyFont="1" applyFill="1" applyBorder="1" applyAlignment="1">
      <alignment horizontal="left" vertical="top" wrapText="1"/>
    </xf>
    <xf numFmtId="0" fontId="6" fillId="3" borderId="21" xfId="0" applyFont="1" applyFill="1" applyBorder="1" applyAlignment="1">
      <alignment horizontal="left" vertical="top" wrapText="1"/>
    </xf>
    <xf numFmtId="0" fontId="15" fillId="0" borderId="0" xfId="0" applyFont="1" applyAlignment="1">
      <alignment wrapText="1"/>
    </xf>
    <xf numFmtId="0" fontId="0" fillId="0" borderId="0" xfId="0" applyAlignment="1">
      <alignment wrapText="1"/>
    </xf>
    <xf numFmtId="0" fontId="6" fillId="2" borderId="7" xfId="0" applyFont="1" applyFill="1" applyBorder="1" applyAlignment="1">
      <alignment wrapText="1"/>
    </xf>
    <xf numFmtId="0" fontId="6" fillId="2" borderId="72" xfId="0" applyFont="1" applyFill="1" applyBorder="1" applyAlignment="1">
      <alignment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3" xfId="0" applyFont="1" applyFill="1" applyBorder="1" applyAlignment="1">
      <alignment horizontal="center" vertical="center" wrapText="1"/>
    </xf>
    <xf numFmtId="49" fontId="5" fillId="4" borderId="25"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19" xfId="0" applyFont="1" applyFill="1" applyBorder="1" applyAlignment="1">
      <alignment wrapText="1"/>
    </xf>
    <xf numFmtId="0" fontId="6" fillId="3" borderId="22" xfId="0" applyFont="1" applyFill="1" applyBorder="1" applyAlignment="1">
      <alignment wrapText="1"/>
    </xf>
    <xf numFmtId="0" fontId="5" fillId="0" borderId="2"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0" fillId="0" borderId="2" xfId="0" applyFont="1" applyBorder="1" applyAlignment="1">
      <alignment vertical="center" wrapText="1"/>
    </xf>
    <xf numFmtId="0" fontId="5" fillId="0" borderId="3" xfId="0" applyFont="1" applyFill="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8" fillId="0" borderId="73" xfId="0" applyFont="1" applyBorder="1" applyAlignment="1">
      <alignment vertical="center"/>
    </xf>
    <xf numFmtId="0" fontId="0" fillId="0" borderId="0" xfId="0" applyBorder="1"/>
    <xf numFmtId="0" fontId="0" fillId="0" borderId="37" xfId="0" applyBorder="1"/>
    <xf numFmtId="9" fontId="5" fillId="4" borderId="2" xfId="0" applyNumberFormat="1" applyFont="1" applyFill="1" applyBorder="1" applyAlignment="1">
      <alignment wrapText="1"/>
    </xf>
    <xf numFmtId="9" fontId="5" fillId="4" borderId="6" xfId="0" applyNumberFormat="1" applyFont="1" applyFill="1" applyBorder="1" applyAlignment="1">
      <alignment wrapText="1"/>
    </xf>
    <xf numFmtId="9" fontId="6" fillId="3" borderId="10" xfId="0" applyNumberFormat="1" applyFont="1" applyFill="1" applyBorder="1" applyAlignment="1">
      <alignment wrapText="1"/>
    </xf>
    <xf numFmtId="9" fontId="6" fillId="3" borderId="21" xfId="0" applyNumberFormat="1" applyFont="1" applyFill="1" applyBorder="1" applyAlignment="1">
      <alignment wrapText="1"/>
    </xf>
    <xf numFmtId="0" fontId="11" fillId="0" borderId="1" xfId="1" applyFont="1" applyBorder="1" applyAlignment="1">
      <alignment horizontal="center" wrapText="1"/>
    </xf>
    <xf numFmtId="0" fontId="11" fillId="0" borderId="3" xfId="1" applyFont="1" applyBorder="1" applyAlignment="1">
      <alignment horizont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2" borderId="2" xfId="1" applyFont="1" applyFill="1" applyBorder="1" applyAlignment="1">
      <alignment wrapText="1"/>
    </xf>
    <xf numFmtId="0" fontId="6" fillId="2" borderId="1" xfId="1" applyFont="1" applyFill="1" applyBorder="1" applyAlignment="1">
      <alignment wrapText="1"/>
    </xf>
    <xf numFmtId="0" fontId="6" fillId="2" borderId="3" xfId="1" applyFont="1" applyFill="1" applyBorder="1" applyAlignment="1">
      <alignment wrapText="1"/>
    </xf>
    <xf numFmtId="0" fontId="6" fillId="2" borderId="2" xfId="1" applyFont="1" applyFill="1" applyBorder="1" applyAlignment="1">
      <alignment vertical="center" wrapText="1"/>
    </xf>
    <xf numFmtId="0" fontId="6" fillId="2" borderId="6" xfId="1" applyFont="1" applyFill="1" applyBorder="1" applyAlignment="1">
      <alignment vertical="center" wrapText="1"/>
    </xf>
    <xf numFmtId="0" fontId="7" fillId="10" borderId="2" xfId="1" applyFont="1" applyFill="1" applyBorder="1" applyAlignment="1">
      <alignment wrapText="1"/>
    </xf>
    <xf numFmtId="168" fontId="7" fillId="10" borderId="1" xfId="3" applyNumberFormat="1" applyFont="1" applyFill="1" applyBorder="1" applyAlignment="1">
      <alignment horizontal="right"/>
    </xf>
    <xf numFmtId="169" fontId="7" fillId="10" borderId="1" xfId="3" applyNumberFormat="1" applyFont="1" applyFill="1" applyBorder="1" applyAlignment="1">
      <alignment horizontal="right"/>
    </xf>
    <xf numFmtId="0" fontId="5" fillId="10" borderId="2" xfId="1" applyFont="1" applyFill="1" applyBorder="1" applyAlignment="1">
      <alignment vertical="center" wrapText="1"/>
    </xf>
    <xf numFmtId="0" fontId="5" fillId="10" borderId="6" xfId="1" applyFont="1" applyFill="1" applyBorder="1" applyAlignment="1">
      <alignment vertical="center" wrapText="1"/>
    </xf>
    <xf numFmtId="0" fontId="8" fillId="0" borderId="2" xfId="1" applyFont="1" applyFill="1" applyBorder="1" applyAlignment="1">
      <alignment wrapText="1"/>
    </xf>
    <xf numFmtId="168" fontId="5" fillId="0" borderId="1" xfId="3" applyNumberFormat="1" applyFont="1" applyFill="1" applyBorder="1" applyAlignment="1">
      <alignment horizontal="right"/>
    </xf>
    <xf numFmtId="169" fontId="5" fillId="0" borderId="1" xfId="3" applyNumberFormat="1" applyFont="1" applyFill="1" applyBorder="1" applyAlignment="1">
      <alignment horizontal="right"/>
    </xf>
    <xf numFmtId="0" fontId="5" fillId="0" borderId="2" xfId="1" applyFont="1" applyFill="1" applyBorder="1" applyAlignment="1">
      <alignment horizontal="center" wrapText="1"/>
    </xf>
    <xf numFmtId="0" fontId="5" fillId="0" borderId="6" xfId="1" applyFont="1" applyFill="1" applyBorder="1" applyAlignment="1">
      <alignment horizont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8" fillId="4" borderId="2" xfId="1" applyFont="1" applyFill="1" applyBorder="1" applyAlignment="1">
      <alignment wrapText="1"/>
    </xf>
    <xf numFmtId="169" fontId="5" fillId="4" borderId="1" xfId="3" applyNumberFormat="1" applyFont="1" applyFill="1" applyBorder="1" applyAlignment="1"/>
    <xf numFmtId="169" fontId="5" fillId="4" borderId="1" xfId="3" applyNumberFormat="1" applyFont="1" applyFill="1" applyBorder="1" applyAlignment="1">
      <alignment horizontal="right"/>
    </xf>
    <xf numFmtId="0" fontId="5" fillId="4" borderId="2" xfId="1" applyFont="1" applyFill="1" applyBorder="1" applyAlignment="1">
      <alignment horizontal="center" wrapText="1"/>
    </xf>
    <xf numFmtId="0" fontId="5" fillId="4" borderId="6" xfId="1" applyFont="1" applyFill="1" applyBorder="1" applyAlignment="1">
      <alignment horizontal="center" wrapText="1"/>
    </xf>
    <xf numFmtId="0" fontId="5" fillId="4" borderId="2" xfId="1" applyFont="1" applyFill="1" applyBorder="1" applyAlignment="1">
      <alignment wrapText="1"/>
    </xf>
    <xf numFmtId="168" fontId="5" fillId="4" borderId="1" xfId="3" applyNumberFormat="1" applyFont="1" applyFill="1" applyBorder="1" applyAlignment="1">
      <alignment horizontal="right"/>
    </xf>
    <xf numFmtId="0" fontId="5" fillId="4" borderId="2" xfId="1" applyFont="1" applyFill="1" applyBorder="1" applyAlignment="1">
      <alignment vertical="center" wrapText="1"/>
    </xf>
    <xf numFmtId="0" fontId="5" fillId="4" borderId="6" xfId="1" applyFont="1" applyFill="1" applyBorder="1" applyAlignment="1">
      <alignment vertical="center" wrapText="1"/>
    </xf>
    <xf numFmtId="0" fontId="8" fillId="4" borderId="7" xfId="1" applyFont="1" applyFill="1" applyBorder="1" applyAlignment="1">
      <alignment wrapText="1"/>
    </xf>
    <xf numFmtId="0" fontId="5" fillId="4" borderId="7" xfId="1" applyFont="1" applyFill="1" applyBorder="1" applyAlignment="1">
      <alignment horizontal="center" wrapText="1"/>
    </xf>
    <xf numFmtId="0" fontId="5" fillId="4" borderId="72" xfId="1" applyFont="1" applyFill="1" applyBorder="1" applyAlignment="1">
      <alignment horizontal="center" wrapText="1"/>
    </xf>
    <xf numFmtId="0" fontId="7" fillId="10" borderId="7" xfId="1" applyFont="1" applyFill="1" applyBorder="1" applyAlignment="1">
      <alignment wrapText="1"/>
    </xf>
    <xf numFmtId="0" fontId="5" fillId="10" borderId="7" xfId="1" applyFont="1" applyFill="1" applyBorder="1" applyAlignment="1">
      <alignment vertical="center" wrapText="1"/>
    </xf>
    <xf numFmtId="0" fontId="5" fillId="10" borderId="72" xfId="1" applyFont="1" applyFill="1" applyBorder="1" applyAlignment="1">
      <alignment vertical="center" wrapText="1"/>
    </xf>
    <xf numFmtId="168" fontId="5" fillId="4" borderId="8" xfId="3" applyNumberFormat="1" applyFont="1" applyFill="1" applyBorder="1" applyAlignment="1">
      <alignment horizontal="right"/>
    </xf>
    <xf numFmtId="0" fontId="6" fillId="3" borderId="10" xfId="1" applyFont="1" applyFill="1" applyBorder="1" applyAlignment="1">
      <alignment wrapText="1"/>
    </xf>
    <xf numFmtId="168" fontId="6" fillId="3" borderId="11" xfId="1" applyNumberFormat="1" applyFont="1" applyFill="1" applyBorder="1" applyAlignment="1">
      <alignment horizontal="right" wrapText="1"/>
    </xf>
    <xf numFmtId="169" fontId="6" fillId="3" borderId="4" xfId="1" applyNumberFormat="1" applyFont="1" applyFill="1" applyBorder="1" applyAlignment="1">
      <alignment wrapText="1"/>
    </xf>
    <xf numFmtId="0" fontId="6" fillId="3" borderId="10" xfId="1" applyFont="1" applyFill="1" applyBorder="1" applyAlignment="1">
      <alignment vertical="center" wrapText="1"/>
    </xf>
    <xf numFmtId="0" fontId="6" fillId="3" borderId="21" xfId="1" applyFont="1" applyFill="1" applyBorder="1" applyAlignment="1">
      <alignment vertical="center" wrapText="1"/>
    </xf>
    <xf numFmtId="0" fontId="5" fillId="4" borderId="2" xfId="0" applyFont="1" applyFill="1" applyBorder="1" applyAlignment="1">
      <alignment horizontal="center" wrapText="1"/>
    </xf>
    <xf numFmtId="0" fontId="5" fillId="4" borderId="6" xfId="0" applyFont="1" applyFill="1" applyBorder="1" applyAlignment="1">
      <alignment horizontal="center" wrapText="1"/>
    </xf>
    <xf numFmtId="3" fontId="6" fillId="3" borderId="21" xfId="0" applyNumberFormat="1" applyFont="1" applyFill="1" applyBorder="1" applyAlignment="1">
      <alignment wrapText="1"/>
    </xf>
    <xf numFmtId="0" fontId="6" fillId="2" borderId="23" xfId="0" applyFont="1" applyFill="1" applyBorder="1" applyAlignment="1">
      <alignment horizontal="center" wrapText="1"/>
    </xf>
    <xf numFmtId="0" fontId="6" fillId="2" borderId="30" xfId="0" applyFont="1" applyFill="1" applyBorder="1" applyAlignment="1">
      <alignment horizontal="center" wrapText="1"/>
    </xf>
    <xf numFmtId="0" fontId="5" fillId="2" borderId="2" xfId="0" applyFont="1" applyFill="1" applyBorder="1" applyAlignment="1">
      <alignment wrapText="1"/>
    </xf>
    <xf numFmtId="0" fontId="5" fillId="2" borderId="6" xfId="0" applyFont="1" applyFill="1" applyBorder="1" applyAlignment="1">
      <alignment wrapText="1"/>
    </xf>
    <xf numFmtId="0" fontId="5" fillId="2" borderId="10" xfId="0" applyFont="1" applyFill="1" applyBorder="1" applyAlignment="1">
      <alignment wrapText="1"/>
    </xf>
    <xf numFmtId="0" fontId="5" fillId="2" borderId="21" xfId="0" applyFont="1" applyFill="1" applyBorder="1" applyAlignment="1">
      <alignment wrapText="1"/>
    </xf>
    <xf numFmtId="0" fontId="6" fillId="2" borderId="10" xfId="0" applyFont="1" applyFill="1" applyBorder="1" applyAlignment="1">
      <alignment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5" fillId="2" borderId="4" xfId="0" applyFont="1" applyFill="1" applyBorder="1" applyAlignment="1">
      <alignment horizontal="center" wrapText="1"/>
    </xf>
    <xf numFmtId="0" fontId="5" fillId="2" borderId="14" xfId="0" applyFont="1" applyFill="1" applyBorder="1" applyAlignment="1">
      <alignment wrapText="1"/>
    </xf>
    <xf numFmtId="0" fontId="5" fillId="2" borderId="17" xfId="0" applyFont="1" applyFill="1" applyBorder="1" applyAlignment="1">
      <alignment wrapText="1"/>
    </xf>
    <xf numFmtId="0" fontId="5" fillId="2" borderId="1" xfId="0" applyFont="1" applyFill="1" applyBorder="1" applyAlignment="1">
      <alignment wrapText="1"/>
    </xf>
    <xf numFmtId="0" fontId="5" fillId="2" borderId="19" xfId="0" applyFont="1" applyFill="1" applyBorder="1" applyAlignment="1">
      <alignment wrapText="1"/>
    </xf>
    <xf numFmtId="0" fontId="5" fillId="2" borderId="22" xfId="0" applyFont="1" applyFill="1" applyBorder="1" applyAlignment="1">
      <alignment wrapText="1"/>
    </xf>
    <xf numFmtId="3" fontId="5" fillId="2" borderId="6" xfId="0" applyNumberFormat="1" applyFont="1" applyFill="1" applyBorder="1" applyAlignment="1">
      <alignment horizontal="center" wrapText="1"/>
    </xf>
    <xf numFmtId="0" fontId="6" fillId="2" borderId="21" xfId="0" applyFont="1" applyFill="1" applyBorder="1" applyAlignment="1">
      <alignment wrapText="1"/>
    </xf>
    <xf numFmtId="0" fontId="46" fillId="0" borderId="2" xfId="0" applyFont="1" applyBorder="1" applyAlignment="1">
      <alignment horizontal="center" wrapText="1"/>
    </xf>
    <xf numFmtId="0" fontId="46" fillId="0" borderId="6" xfId="0" applyFont="1" applyBorder="1" applyAlignment="1">
      <alignment horizontal="center" wrapText="1"/>
    </xf>
    <xf numFmtId="0" fontId="46" fillId="12" borderId="2" xfId="0" applyFont="1" applyFill="1" applyBorder="1" applyAlignment="1">
      <alignment horizontal="left" wrapText="1" indent="1"/>
    </xf>
    <xf numFmtId="0" fontId="46" fillId="12" borderId="1" xfId="0" applyFont="1" applyFill="1" applyBorder="1" applyAlignment="1">
      <alignment wrapText="1"/>
    </xf>
    <xf numFmtId="0" fontId="46" fillId="12" borderId="3" xfId="0" applyFont="1" applyFill="1" applyBorder="1" applyAlignment="1">
      <alignment wrapText="1"/>
    </xf>
    <xf numFmtId="0" fontId="46" fillId="12" borderId="2" xfId="0" applyFont="1" applyFill="1" applyBorder="1" applyAlignment="1">
      <alignment wrapText="1"/>
    </xf>
    <xf numFmtId="0" fontId="46" fillId="12" borderId="6" xfId="0" applyFont="1" applyFill="1" applyBorder="1" applyAlignment="1">
      <alignment wrapText="1"/>
    </xf>
    <xf numFmtId="0" fontId="47" fillId="13" borderId="1" xfId="0" applyFont="1" applyFill="1" applyBorder="1" applyAlignment="1">
      <alignment horizontal="center" wrapText="1"/>
    </xf>
    <xf numFmtId="0" fontId="47" fillId="13" borderId="5" xfId="0" applyFont="1" applyFill="1" applyBorder="1" applyAlignment="1">
      <alignment horizontal="center" wrapText="1"/>
    </xf>
    <xf numFmtId="0" fontId="47" fillId="0" borderId="1" xfId="0" applyFont="1" applyBorder="1" applyAlignment="1">
      <alignment wrapText="1"/>
    </xf>
    <xf numFmtId="0" fontId="47" fillId="0" borderId="3" xfId="0" applyFont="1" applyBorder="1" applyAlignment="1">
      <alignment wrapText="1"/>
    </xf>
    <xf numFmtId="0" fontId="47" fillId="0" borderId="2" xfId="0" applyFont="1" applyBorder="1" applyAlignment="1">
      <alignment horizontal="left" wrapText="1" indent="1"/>
    </xf>
    <xf numFmtId="0" fontId="46" fillId="14" borderId="10" xfId="0" applyFont="1" applyFill="1" applyBorder="1" applyAlignment="1">
      <alignment wrapText="1"/>
    </xf>
    <xf numFmtId="0" fontId="46" fillId="14" borderId="11" xfId="0" applyFont="1" applyFill="1" applyBorder="1" applyAlignment="1">
      <alignment horizontal="center" wrapText="1"/>
    </xf>
    <xf numFmtId="0" fontId="46" fillId="14" borderId="4" xfId="0" applyFont="1" applyFill="1" applyBorder="1" applyAlignment="1">
      <alignment horizontal="center" wrapText="1"/>
    </xf>
    <xf numFmtId="0" fontId="46" fillId="14" borderId="21" xfId="0" applyFont="1" applyFill="1" applyBorder="1" applyAlignment="1">
      <alignment wrapText="1"/>
    </xf>
    <xf numFmtId="0" fontId="32" fillId="8" borderId="1" xfId="0" applyFont="1" applyFill="1" applyBorder="1" applyAlignment="1">
      <alignment vertical="center" wrapText="1"/>
    </xf>
    <xf numFmtId="0" fontId="32" fillId="8" borderId="1" xfId="0" applyFont="1" applyFill="1" applyBorder="1" applyAlignment="1">
      <alignment horizontal="right" vertical="center" wrapText="1"/>
    </xf>
    <xf numFmtId="0" fontId="48" fillId="8" borderId="1" xfId="0" applyFont="1" applyFill="1" applyBorder="1" applyAlignment="1">
      <alignment vertical="center" wrapText="1"/>
    </xf>
    <xf numFmtId="0" fontId="39" fillId="8" borderId="1" xfId="0" applyFont="1" applyFill="1" applyBorder="1" applyAlignment="1">
      <alignment horizontal="right" vertical="center" wrapText="1"/>
    </xf>
    <xf numFmtId="3" fontId="39" fillId="8" borderId="1" xfId="0" applyNumberFormat="1" applyFont="1" applyFill="1" applyBorder="1" applyAlignment="1">
      <alignment horizontal="right" vertical="center" wrapText="1"/>
    </xf>
    <xf numFmtId="0" fontId="48" fillId="8" borderId="1" xfId="0" applyFont="1" applyFill="1" applyBorder="1" applyAlignment="1">
      <alignment horizontal="right" vertical="center" wrapText="1"/>
    </xf>
    <xf numFmtId="3" fontId="48" fillId="8" borderId="1" xfId="0" applyNumberFormat="1" applyFont="1" applyFill="1" applyBorder="1" applyAlignment="1">
      <alignment horizontal="right" vertical="center" wrapText="1"/>
    </xf>
    <xf numFmtId="10" fontId="32" fillId="8" borderId="1" xfId="0" applyNumberFormat="1" applyFont="1" applyFill="1" applyBorder="1" applyAlignment="1">
      <alignment horizontal="right" vertical="center" wrapText="1"/>
    </xf>
    <xf numFmtId="3" fontId="32" fillId="8" borderId="1" xfId="0" applyNumberFormat="1" applyFont="1" applyFill="1" applyBorder="1" applyAlignment="1">
      <alignment horizontal="right" vertical="center" wrapText="1"/>
    </xf>
    <xf numFmtId="9" fontId="32" fillId="8" borderId="1" xfId="0" applyNumberFormat="1" applyFont="1" applyFill="1" applyBorder="1" applyAlignment="1">
      <alignment horizontal="right" vertical="center"/>
    </xf>
    <xf numFmtId="9" fontId="32" fillId="8" borderId="1" xfId="0" applyNumberFormat="1" applyFont="1" applyFill="1" applyBorder="1" applyAlignment="1">
      <alignment horizontal="right" vertical="center" wrapText="1"/>
    </xf>
    <xf numFmtId="0" fontId="32" fillId="8" borderId="2" xfId="0" applyFont="1" applyFill="1" applyBorder="1" applyAlignment="1">
      <alignment vertical="center" wrapText="1"/>
    </xf>
    <xf numFmtId="0" fontId="32" fillId="8" borderId="3" xfId="0" applyFont="1" applyFill="1" applyBorder="1" applyAlignment="1">
      <alignment horizontal="right" vertical="center" wrapText="1"/>
    </xf>
    <xf numFmtId="0" fontId="48" fillId="8" borderId="2" xfId="0" applyFont="1" applyFill="1" applyBorder="1" applyAlignment="1">
      <alignment vertical="center" wrapText="1"/>
    </xf>
    <xf numFmtId="0" fontId="39" fillId="8" borderId="3" xfId="0" applyFont="1" applyFill="1" applyBorder="1" applyAlignment="1">
      <alignment horizontal="right" vertical="center" wrapText="1"/>
    </xf>
    <xf numFmtId="0" fontId="48" fillId="8" borderId="3" xfId="0" applyFont="1" applyFill="1" applyBorder="1" applyAlignment="1">
      <alignment horizontal="right" vertical="center" wrapText="1"/>
    </xf>
    <xf numFmtId="10" fontId="32" fillId="8" borderId="3" xfId="0" applyNumberFormat="1" applyFont="1" applyFill="1" applyBorder="1" applyAlignment="1">
      <alignment horizontal="right" vertical="center" wrapText="1"/>
    </xf>
    <xf numFmtId="3" fontId="32" fillId="8" borderId="3" xfId="0" applyNumberFormat="1" applyFont="1" applyFill="1" applyBorder="1" applyAlignment="1">
      <alignment horizontal="right" vertical="center" wrapText="1"/>
    </xf>
    <xf numFmtId="9" fontId="32" fillId="8" borderId="3" xfId="0" applyNumberFormat="1" applyFont="1" applyFill="1" applyBorder="1" applyAlignment="1">
      <alignment horizontal="right" vertical="center" wrapText="1"/>
    </xf>
    <xf numFmtId="0" fontId="39" fillId="8" borderId="2" xfId="0" applyFont="1" applyFill="1" applyBorder="1" applyAlignment="1">
      <alignment vertical="center" wrapText="1"/>
    </xf>
    <xf numFmtId="0" fontId="39" fillId="9" borderId="10" xfId="0" applyFont="1" applyFill="1" applyBorder="1" applyAlignment="1">
      <alignment vertical="center" wrapText="1"/>
    </xf>
    <xf numFmtId="3" fontId="39" fillId="9" borderId="11" xfId="0" applyNumberFormat="1" applyFont="1" applyFill="1" applyBorder="1" applyAlignment="1">
      <alignment horizontal="right" vertical="center" wrapText="1"/>
    </xf>
    <xf numFmtId="0" fontId="39" fillId="9" borderId="11" xfId="0" applyFont="1" applyFill="1" applyBorder="1" applyAlignment="1">
      <alignment vertical="center" wrapText="1"/>
    </xf>
    <xf numFmtId="0" fontId="39" fillId="9" borderId="4" xfId="0" applyFont="1" applyFill="1" applyBorder="1" applyAlignment="1">
      <alignment vertical="center" wrapText="1"/>
    </xf>
    <xf numFmtId="0" fontId="1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55" xfId="0" applyFont="1" applyFill="1" applyBorder="1"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40" xfId="0" applyFont="1" applyFill="1" applyBorder="1" applyAlignment="1">
      <alignment vertical="center" wrapText="1"/>
    </xf>
    <xf numFmtId="0" fontId="6" fillId="2" borderId="8" xfId="0" applyFont="1" applyFill="1" applyBorder="1" applyAlignment="1">
      <alignment vertical="center" wrapText="1"/>
    </xf>
    <xf numFmtId="0" fontId="7" fillId="5" borderId="65" xfId="0" applyFont="1" applyFill="1" applyBorder="1" applyAlignment="1">
      <alignment vertical="center" wrapText="1"/>
    </xf>
    <xf numFmtId="3" fontId="6" fillId="5" borderId="61" xfId="0" applyNumberFormat="1" applyFont="1" applyFill="1" applyBorder="1" applyAlignment="1">
      <alignment vertical="center" wrapText="1"/>
    </xf>
    <xf numFmtId="3" fontId="6" fillId="5" borderId="49" xfId="0" applyNumberFormat="1" applyFont="1" applyFill="1" applyBorder="1" applyAlignment="1">
      <alignment vertical="center" wrapText="1"/>
    </xf>
    <xf numFmtId="0" fontId="6" fillId="5" borderId="75" xfId="0" applyFont="1" applyFill="1" applyBorder="1" applyAlignment="1">
      <alignment vertical="center" wrapText="1"/>
    </xf>
    <xf numFmtId="0" fontId="6" fillId="5" borderId="48" xfId="0" applyFont="1" applyFill="1" applyBorder="1" applyAlignment="1">
      <alignment vertical="center" wrapText="1"/>
    </xf>
    <xf numFmtId="0" fontId="6" fillId="5" borderId="49" xfId="0" applyFont="1" applyFill="1" applyBorder="1" applyAlignment="1">
      <alignment vertical="center" wrapText="1"/>
    </xf>
    <xf numFmtId="0" fontId="8" fillId="0" borderId="74" xfId="0" applyFont="1" applyBorder="1" applyAlignment="1">
      <alignment horizontal="left" vertical="center" wrapText="1" indent="1"/>
    </xf>
    <xf numFmtId="3" fontId="6" fillId="0" borderId="14"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0" fontId="5" fillId="0" borderId="3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6" xfId="0" applyFont="1" applyFill="1" applyBorder="1" applyAlignment="1">
      <alignment horizontal="right" vertical="center" wrapText="1"/>
    </xf>
    <xf numFmtId="3" fontId="6" fillId="0" borderId="2" xfId="0" applyNumberFormat="1" applyFont="1" applyFill="1" applyBorder="1" applyAlignment="1">
      <alignment vertical="center" wrapText="1"/>
    </xf>
    <xf numFmtId="3" fontId="6" fillId="0" borderId="3" xfId="0" applyNumberFormat="1" applyFont="1" applyFill="1" applyBorder="1" applyAlignment="1">
      <alignment vertical="center" wrapText="1"/>
    </xf>
    <xf numFmtId="0" fontId="5" fillId="0" borderId="27" xfId="0" applyFont="1" applyBorder="1" applyAlignment="1">
      <alignment horizontal="right" vertical="center" wrapText="1"/>
    </xf>
    <xf numFmtId="0" fontId="5" fillId="0" borderId="1" xfId="0" applyFont="1" applyBorder="1" applyAlignment="1">
      <alignment horizontal="right" vertical="center" wrapText="1"/>
    </xf>
    <xf numFmtId="0" fontId="5" fillId="0" borderId="3" xfId="0" applyFont="1" applyFill="1" applyBorder="1" applyAlignment="1">
      <alignment horizontal="right" vertical="center" wrapText="1"/>
    </xf>
    <xf numFmtId="0" fontId="5" fillId="0" borderId="27"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3" xfId="0" applyFont="1" applyBorder="1" applyAlignment="1">
      <alignment horizontal="right" vertical="center" wrapText="1"/>
    </xf>
    <xf numFmtId="0" fontId="32" fillId="0" borderId="27" xfId="0" applyFont="1" applyFill="1" applyBorder="1" applyAlignment="1">
      <alignment horizontal="right" vertical="center" wrapText="1"/>
    </xf>
    <xf numFmtId="10" fontId="5" fillId="0" borderId="27"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8" fillId="0" borderId="70" xfId="0" applyFont="1" applyBorder="1" applyAlignment="1">
      <alignment horizontal="left" vertical="center" wrapText="1" indent="1"/>
    </xf>
    <xf numFmtId="3" fontId="6" fillId="0" borderId="10" xfId="0" applyNumberFormat="1" applyFont="1" applyFill="1" applyBorder="1" applyAlignment="1">
      <alignment vertical="center" wrapText="1"/>
    </xf>
    <xf numFmtId="3" fontId="6" fillId="0" borderId="4" xfId="0" applyNumberFormat="1" applyFont="1" applyFill="1" applyBorder="1" applyAlignment="1">
      <alignment vertical="center" wrapText="1"/>
    </xf>
    <xf numFmtId="0" fontId="5" fillId="0" borderId="53" xfId="0" applyFont="1" applyBorder="1" applyAlignment="1">
      <alignment horizontal="right" vertical="center" wrapText="1"/>
    </xf>
    <xf numFmtId="0" fontId="5" fillId="0" borderId="11" xfId="0" applyFont="1" applyBorder="1" applyAlignment="1">
      <alignment horizontal="right" vertical="center" wrapText="1"/>
    </xf>
    <xf numFmtId="0" fontId="5" fillId="0" borderId="4" xfId="0" applyFont="1" applyFill="1" applyBorder="1" applyAlignment="1">
      <alignment horizontal="right" vertical="center" wrapText="1"/>
    </xf>
    <xf numFmtId="3" fontId="32" fillId="0" borderId="27"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5" fillId="0" borderId="3" xfId="0" applyNumberFormat="1" applyFont="1" applyFill="1" applyBorder="1" applyAlignment="1">
      <alignment horizontal="right" vertical="center" wrapText="1"/>
    </xf>
    <xf numFmtId="0" fontId="32" fillId="0" borderId="1" xfId="0" applyFont="1" applyBorder="1" applyAlignment="1">
      <alignment horizontal="right" vertical="center" wrapText="1"/>
    </xf>
    <xf numFmtId="0" fontId="32" fillId="0" borderId="27" xfId="0" applyFont="1" applyBorder="1" applyAlignment="1">
      <alignment horizontal="right" vertical="center" wrapText="1"/>
    </xf>
    <xf numFmtId="0" fontId="27" fillId="0" borderId="3" xfId="0" applyFont="1" applyFill="1" applyBorder="1" applyAlignment="1">
      <alignment horizontal="right" vertical="center" wrapText="1"/>
    </xf>
    <xf numFmtId="0" fontId="27" fillId="0" borderId="27" xfId="0" applyFont="1" applyFill="1" applyBorder="1" applyAlignment="1">
      <alignment horizontal="right" vertical="center" wrapText="1"/>
    </xf>
    <xf numFmtId="49" fontId="27" fillId="0" borderId="3" xfId="0" applyNumberFormat="1" applyFont="1" applyFill="1" applyBorder="1" applyAlignment="1">
      <alignment horizontal="right" vertical="center" wrapText="1"/>
    </xf>
    <xf numFmtId="0" fontId="32" fillId="0" borderId="1" xfId="0" applyFont="1" applyFill="1" applyBorder="1" applyAlignment="1">
      <alignment horizontal="right" vertical="center" wrapText="1"/>
    </xf>
    <xf numFmtId="3" fontId="32" fillId="0" borderId="1" xfId="0" applyNumberFormat="1" applyFont="1" applyFill="1" applyBorder="1" applyAlignment="1">
      <alignment horizontal="right" vertical="center" wrapText="1"/>
    </xf>
    <xf numFmtId="9" fontId="32" fillId="0" borderId="27" xfId="0" applyNumberFormat="1" applyFont="1" applyBorder="1" applyAlignment="1">
      <alignment horizontal="right" vertical="center" wrapText="1"/>
    </xf>
    <xf numFmtId="9" fontId="32" fillId="0" borderId="1" xfId="0" applyNumberFormat="1" applyFont="1" applyBorder="1" applyAlignment="1">
      <alignment horizontal="right" vertical="center" wrapText="1"/>
    </xf>
    <xf numFmtId="9" fontId="32" fillId="0" borderId="3" xfId="0" applyNumberFormat="1" applyFont="1" applyBorder="1" applyAlignment="1">
      <alignment horizontal="right" vertical="center" wrapText="1"/>
    </xf>
    <xf numFmtId="0" fontId="7" fillId="2" borderId="65" xfId="0" applyFont="1" applyFill="1" applyBorder="1" applyAlignment="1">
      <alignment vertical="center" wrapText="1"/>
    </xf>
    <xf numFmtId="3" fontId="6" fillId="2" borderId="61" xfId="0" applyNumberFormat="1" applyFont="1" applyFill="1" applyBorder="1" applyAlignment="1">
      <alignment vertical="center" wrapText="1"/>
    </xf>
    <xf numFmtId="3" fontId="6" fillId="2" borderId="67" xfId="0" applyNumberFormat="1" applyFont="1" applyFill="1" applyBorder="1" applyAlignment="1">
      <alignment vertical="center" wrapText="1"/>
    </xf>
    <xf numFmtId="0" fontId="6" fillId="2" borderId="75" xfId="0" applyFont="1" applyFill="1" applyBorder="1" applyAlignment="1">
      <alignment vertical="center" wrapText="1"/>
    </xf>
    <xf numFmtId="0" fontId="6" fillId="2" borderId="48" xfId="0" applyFont="1" applyFill="1" applyBorder="1" applyAlignment="1">
      <alignment vertical="center" wrapText="1"/>
    </xf>
    <xf numFmtId="0" fontId="6" fillId="2" borderId="49" xfId="0" applyFont="1" applyFill="1" applyBorder="1" applyAlignment="1">
      <alignment vertical="center" wrapText="1"/>
    </xf>
    <xf numFmtId="0" fontId="5" fillId="4"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3" fillId="0" borderId="59" xfId="0" applyFont="1" applyFill="1" applyBorder="1" applyAlignment="1">
      <alignment vertical="center" wrapText="1"/>
    </xf>
    <xf numFmtId="0" fontId="12" fillId="0" borderId="37" xfId="0" applyFont="1" applyFill="1" applyBorder="1" applyAlignment="1"/>
    <xf numFmtId="0" fontId="5" fillId="0" borderId="37" xfId="0" applyFont="1" applyBorder="1" applyAlignment="1">
      <alignment vertical="center" wrapText="1"/>
    </xf>
    <xf numFmtId="0" fontId="5" fillId="0" borderId="37" xfId="0" applyFont="1" applyBorder="1" applyAlignment="1">
      <alignment vertical="center"/>
    </xf>
    <xf numFmtId="0" fontId="0" fillId="0" borderId="22" xfId="0" applyBorder="1" applyAlignment="1">
      <alignment vertical="center"/>
    </xf>
    <xf numFmtId="0" fontId="8" fillId="4" borderId="2" xfId="0" applyFont="1" applyFill="1" applyBorder="1" applyAlignment="1">
      <alignment vertical="top" wrapText="1"/>
    </xf>
    <xf numFmtId="0" fontId="5" fillId="4" borderId="34" xfId="0" applyFont="1" applyFill="1" applyBorder="1" applyAlignment="1">
      <alignment vertical="top" wrapText="1"/>
    </xf>
    <xf numFmtId="0" fontId="6" fillId="3" borderId="11" xfId="0" applyFont="1" applyFill="1" applyBorder="1" applyAlignment="1">
      <alignment vertical="center" wrapText="1"/>
    </xf>
    <xf numFmtId="0" fontId="6" fillId="3" borderId="10" xfId="0" applyFont="1" applyFill="1" applyBorder="1" applyAlignment="1">
      <alignment vertical="top" wrapText="1"/>
    </xf>
    <xf numFmtId="0" fontId="6" fillId="3" borderId="4" xfId="0" applyFont="1" applyFill="1" applyBorder="1" applyAlignment="1">
      <alignment vertical="top" wrapText="1"/>
    </xf>
    <xf numFmtId="0" fontId="11" fillId="0" borderId="2" xfId="0" applyFont="1" applyBorder="1" applyAlignment="1">
      <alignment horizontal="center" wrapText="1"/>
    </xf>
    <xf numFmtId="0" fontId="11" fillId="0" borderId="6" xfId="0" applyFont="1" applyBorder="1" applyAlignment="1">
      <alignment horizontal="center" wrapText="1"/>
    </xf>
    <xf numFmtId="169" fontId="11" fillId="2" borderId="1" xfId="8" applyNumberFormat="1" applyFont="1" applyFill="1" applyBorder="1" applyAlignment="1">
      <alignment wrapText="1"/>
    </xf>
    <xf numFmtId="169" fontId="11" fillId="2" borderId="3" xfId="8" applyNumberFormat="1" applyFont="1" applyFill="1" applyBorder="1" applyAlignment="1">
      <alignment wrapText="1"/>
    </xf>
    <xf numFmtId="0" fontId="11" fillId="2" borderId="6" xfId="0" applyFont="1" applyFill="1" applyBorder="1" applyAlignment="1">
      <alignment wrapText="1"/>
    </xf>
    <xf numFmtId="0" fontId="49" fillId="4" borderId="2" xfId="0" applyFont="1" applyFill="1" applyBorder="1" applyAlignment="1">
      <alignment wrapText="1"/>
    </xf>
    <xf numFmtId="169" fontId="18" fillId="4" borderId="1" xfId="8" applyNumberFormat="1" applyFont="1" applyFill="1" applyBorder="1" applyAlignment="1">
      <alignment wrapText="1"/>
    </xf>
    <xf numFmtId="169" fontId="18" fillId="4" borderId="3" xfId="8" applyNumberFormat="1" applyFont="1" applyFill="1" applyBorder="1" applyAlignment="1">
      <alignment wrapText="1"/>
    </xf>
    <xf numFmtId="0" fontId="18" fillId="4" borderId="2" xfId="0" applyFont="1" applyFill="1" applyBorder="1" applyAlignment="1">
      <alignment horizontal="left" vertical="top" wrapText="1"/>
    </xf>
    <xf numFmtId="0" fontId="18" fillId="4" borderId="6"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6" xfId="0" applyFont="1" applyFill="1" applyBorder="1" applyAlignment="1">
      <alignment horizontal="left" vertical="top" wrapText="1"/>
    </xf>
    <xf numFmtId="0" fontId="18" fillId="4" borderId="2" xfId="0" applyFont="1" applyFill="1" applyBorder="1" applyAlignment="1">
      <alignment vertical="top" wrapText="1"/>
    </xf>
    <xf numFmtId="0" fontId="18" fillId="4" borderId="6" xfId="0" applyFont="1" applyFill="1" applyBorder="1" applyAlignment="1">
      <alignment vertical="top" wrapText="1"/>
    </xf>
    <xf numFmtId="0" fontId="11" fillId="2" borderId="2" xfId="0" applyFont="1" applyFill="1" applyBorder="1" applyAlignment="1">
      <alignment vertical="top" wrapText="1"/>
    </xf>
    <xf numFmtId="0" fontId="11" fillId="2" borderId="6" xfId="0" applyFont="1" applyFill="1" applyBorder="1" applyAlignment="1">
      <alignment vertical="top" wrapText="1"/>
    </xf>
    <xf numFmtId="169" fontId="11" fillId="3" borderId="11" xfId="0" applyNumberFormat="1" applyFont="1" applyFill="1" applyBorder="1" applyAlignment="1">
      <alignment wrapText="1"/>
    </xf>
    <xf numFmtId="169" fontId="11" fillId="3" borderId="4" xfId="0" applyNumberFormat="1" applyFont="1" applyFill="1" applyBorder="1" applyAlignment="1">
      <alignment wrapText="1"/>
    </xf>
    <xf numFmtId="0" fontId="11" fillId="3" borderId="21" xfId="0" applyFont="1" applyFill="1" applyBorder="1" applyAlignment="1">
      <alignment wrapText="1"/>
    </xf>
    <xf numFmtId="0" fontId="18" fillId="4" borderId="56" xfId="0" applyFont="1" applyFill="1" applyBorder="1" applyAlignment="1">
      <alignment vertical="top" wrapText="1"/>
    </xf>
    <xf numFmtId="0" fontId="5" fillId="5" borderId="2" xfId="0" applyFont="1" applyFill="1" applyBorder="1" applyAlignment="1">
      <alignment wrapText="1"/>
    </xf>
    <xf numFmtId="0" fontId="5" fillId="5" borderId="6" xfId="0" applyFont="1" applyFill="1" applyBorder="1" applyAlignment="1">
      <alignment wrapText="1"/>
    </xf>
    <xf numFmtId="9" fontId="5" fillId="4" borderId="2" xfId="0" applyNumberFormat="1" applyFont="1" applyFill="1" applyBorder="1" applyAlignment="1">
      <alignment horizontal="center" wrapText="1"/>
    </xf>
    <xf numFmtId="9" fontId="5" fillId="4" borderId="6" xfId="0" applyNumberFormat="1" applyFont="1" applyFill="1" applyBorder="1" applyAlignment="1">
      <alignment horizontal="center" wrapText="1"/>
    </xf>
    <xf numFmtId="0" fontId="6" fillId="5" borderId="7" xfId="0" applyFont="1" applyFill="1" applyBorder="1" applyAlignment="1">
      <alignment wrapText="1"/>
    </xf>
    <xf numFmtId="0" fontId="5" fillId="4" borderId="2" xfId="0" applyFont="1" applyFill="1" applyBorder="1" applyAlignment="1">
      <alignment horizontal="center" vertical="top" wrapText="1"/>
    </xf>
    <xf numFmtId="0" fontId="36" fillId="0" borderId="23" xfId="0" applyFont="1" applyBorder="1" applyAlignment="1">
      <alignment wrapText="1"/>
    </xf>
    <xf numFmtId="0" fontId="37" fillId="0" borderId="2" xfId="0" applyFont="1" applyBorder="1" applyAlignment="1">
      <alignment wrapText="1"/>
    </xf>
    <xf numFmtId="0" fontId="36" fillId="0" borderId="2" xfId="0" applyFont="1" applyBorder="1" applyAlignment="1">
      <alignment wrapText="1"/>
    </xf>
    <xf numFmtId="0" fontId="11" fillId="2" borderId="73" xfId="0" applyFont="1" applyFill="1" applyBorder="1" applyAlignment="1">
      <alignment wrapText="1"/>
    </xf>
    <xf numFmtId="0" fontId="5" fillId="0" borderId="2" xfId="0" applyFont="1" applyBorder="1" applyAlignment="1">
      <alignment horizontal="left" vertical="center" wrapText="1"/>
    </xf>
    <xf numFmtId="0" fontId="5" fillId="0" borderId="73" xfId="0" applyFont="1" applyBorder="1" applyAlignment="1">
      <alignment wrapText="1"/>
    </xf>
    <xf numFmtId="0" fontId="11" fillId="11" borderId="2" xfId="0" applyFont="1" applyFill="1" applyBorder="1" applyAlignment="1">
      <alignment wrapText="1"/>
    </xf>
    <xf numFmtId="0" fontId="32" fillId="0" borderId="2" xfId="0" applyFont="1" applyBorder="1" applyAlignment="1">
      <alignment wrapText="1"/>
    </xf>
    <xf numFmtId="0" fontId="11" fillId="11" borderId="73" xfId="0" applyFont="1" applyFill="1" applyBorder="1" applyAlignment="1">
      <alignment wrapText="1"/>
    </xf>
    <xf numFmtId="0" fontId="11" fillId="6" borderId="2" xfId="0" applyFont="1" applyFill="1" applyBorder="1" applyAlignment="1">
      <alignment wrapText="1"/>
    </xf>
    <xf numFmtId="0" fontId="11" fillId="11" borderId="2"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0" fillId="0" borderId="0" xfId="0" applyAlignment="1"/>
    <xf numFmtId="0" fontId="18" fillId="0" borderId="0" xfId="0" applyFont="1" applyAlignment="1"/>
    <xf numFmtId="0" fontId="49" fillId="0" borderId="0" xfId="0" applyFont="1" applyBorder="1"/>
    <xf numFmtId="0" fontId="0" fillId="0" borderId="73" xfId="0" applyBorder="1" applyAlignment="1">
      <alignment wrapText="1"/>
    </xf>
    <xf numFmtId="0" fontId="47" fillId="0" borderId="2" xfId="0" applyFont="1" applyBorder="1" applyAlignment="1">
      <alignment horizontal="left" wrapText="1"/>
    </xf>
    <xf numFmtId="9" fontId="32" fillId="8" borderId="3" xfId="0" applyNumberFormat="1" applyFont="1" applyFill="1" applyBorder="1" applyAlignment="1">
      <alignment vertical="center" wrapText="1"/>
    </xf>
    <xf numFmtId="0" fontId="5" fillId="3" borderId="12" xfId="0" applyFont="1" applyFill="1" applyBorder="1" applyAlignment="1">
      <alignment wrapText="1"/>
    </xf>
    <xf numFmtId="3" fontId="18" fillId="0" borderId="27" xfId="0" applyNumberFormat="1" applyFont="1" applyFill="1" applyBorder="1" applyAlignment="1">
      <alignment wrapText="1"/>
    </xf>
    <xf numFmtId="3" fontId="18" fillId="0" borderId="1" xfId="0" applyNumberFormat="1" applyFont="1" applyFill="1" applyBorder="1" applyAlignment="1">
      <alignment wrapText="1"/>
    </xf>
    <xf numFmtId="3" fontId="18" fillId="0" borderId="5" xfId="0" applyNumberFormat="1" applyFont="1" applyFill="1" applyBorder="1" applyAlignment="1">
      <alignment wrapText="1"/>
    </xf>
    <xf numFmtId="3" fontId="18" fillId="0" borderId="2" xfId="0" applyNumberFormat="1" applyFont="1" applyFill="1" applyBorder="1" applyAlignment="1">
      <alignment wrapText="1"/>
    </xf>
    <xf numFmtId="3" fontId="18" fillId="0" borderId="3" xfId="0" applyNumberFormat="1" applyFont="1" applyFill="1" applyBorder="1" applyAlignment="1">
      <alignment wrapText="1"/>
    </xf>
    <xf numFmtId="3" fontId="18" fillId="0" borderId="6" xfId="0" applyNumberFormat="1" applyFont="1" applyFill="1" applyBorder="1"/>
    <xf numFmtId="3" fontId="18" fillId="0" borderId="26" xfId="0" applyNumberFormat="1" applyFont="1" applyFill="1" applyBorder="1" applyAlignment="1">
      <alignment wrapText="1"/>
    </xf>
    <xf numFmtId="3" fontId="18" fillId="0" borderId="34" xfId="0" applyNumberFormat="1" applyFont="1" applyFill="1" applyBorder="1" applyAlignment="1">
      <alignment wrapText="1"/>
    </xf>
    <xf numFmtId="3" fontId="18" fillId="0" borderId="40" xfId="0" applyNumberFormat="1" applyFont="1" applyFill="1" applyBorder="1" applyAlignment="1">
      <alignment horizontal="right" wrapText="1"/>
    </xf>
    <xf numFmtId="3" fontId="18" fillId="0" borderId="62" xfId="0" applyNumberFormat="1" applyFont="1" applyFill="1" applyBorder="1" applyAlignment="1">
      <alignment horizontal="right" wrapText="1"/>
    </xf>
    <xf numFmtId="3" fontId="18" fillId="0" borderId="39" xfId="0" applyNumberFormat="1" applyFont="1" applyFill="1" applyBorder="1" applyAlignment="1">
      <alignment horizontal="right" wrapText="1"/>
    </xf>
    <xf numFmtId="3" fontId="18" fillId="0" borderId="7" xfId="0" applyNumberFormat="1" applyFont="1" applyFill="1" applyBorder="1" applyAlignment="1">
      <alignment horizontal="right" wrapText="1"/>
    </xf>
    <xf numFmtId="3" fontId="18" fillId="0" borderId="9" xfId="0" applyNumberFormat="1" applyFont="1" applyFill="1" applyBorder="1" applyAlignment="1">
      <alignment horizontal="right" wrapText="1"/>
    </xf>
    <xf numFmtId="3" fontId="18" fillId="0" borderId="55" xfId="0" applyNumberFormat="1" applyFont="1" applyFill="1" applyBorder="1" applyAlignment="1">
      <alignment horizontal="right" wrapText="1"/>
    </xf>
    <xf numFmtId="3" fontId="18" fillId="0" borderId="6" xfId="0" applyNumberFormat="1" applyFont="1" applyFill="1" applyBorder="1" applyAlignment="1">
      <alignment horizontal="right"/>
    </xf>
    <xf numFmtId="3" fontId="6" fillId="3" borderId="53" xfId="0" applyNumberFormat="1" applyFont="1" applyFill="1" applyBorder="1" applyAlignment="1">
      <alignment wrapText="1"/>
    </xf>
    <xf numFmtId="3" fontId="6" fillId="3" borderId="54" xfId="0" applyNumberFormat="1" applyFont="1" applyFill="1" applyBorder="1" applyAlignment="1">
      <alignment wrapText="1"/>
    </xf>
    <xf numFmtId="3" fontId="6" fillId="3" borderId="12" xfId="0" applyNumberFormat="1" applyFont="1" applyFill="1" applyBorder="1" applyAlignment="1">
      <alignment wrapText="1"/>
    </xf>
    <xf numFmtId="3" fontId="6" fillId="3" borderId="10" xfId="0" applyNumberFormat="1" applyFont="1" applyFill="1" applyBorder="1" applyAlignment="1">
      <alignment wrapText="1"/>
    </xf>
    <xf numFmtId="3" fontId="6" fillId="3" borderId="52" xfId="0" applyNumberFormat="1" applyFont="1" applyFill="1" applyBorder="1" applyAlignment="1">
      <alignment wrapText="1"/>
    </xf>
    <xf numFmtId="3" fontId="6" fillId="3" borderId="22" xfId="0" applyNumberFormat="1" applyFont="1" applyFill="1" applyBorder="1"/>
    <xf numFmtId="0" fontId="6" fillId="0" borderId="2" xfId="0" applyFont="1" applyBorder="1" applyAlignment="1">
      <alignment horizontal="center"/>
    </xf>
    <xf numFmtId="3" fontId="5" fillId="3" borderId="68" xfId="0" applyNumberFormat="1" applyFont="1" applyFill="1" applyBorder="1"/>
    <xf numFmtId="3" fontId="5" fillId="3" borderId="8" xfId="0" applyNumberFormat="1" applyFont="1" applyFill="1" applyBorder="1"/>
    <xf numFmtId="3" fontId="5" fillId="3" borderId="39" xfId="0" applyNumberFormat="1" applyFont="1" applyFill="1" applyBorder="1"/>
    <xf numFmtId="3" fontId="5" fillId="0" borderId="1" xfId="0" applyNumberFormat="1" applyFont="1" applyFill="1" applyBorder="1" applyAlignment="1"/>
    <xf numFmtId="3" fontId="5" fillId="3" borderId="6" xfId="0" applyNumberFormat="1" applyFont="1" applyFill="1" applyBorder="1" applyAlignment="1">
      <alignment wrapText="1"/>
    </xf>
    <xf numFmtId="3" fontId="5" fillId="0" borderId="11" xfId="0" applyNumberFormat="1" applyFont="1" applyFill="1" applyBorder="1" applyAlignment="1"/>
    <xf numFmtId="3" fontId="5" fillId="3" borderId="21" xfId="0" applyNumberFormat="1" applyFont="1" applyFill="1" applyBorder="1" applyAlignment="1">
      <alignment wrapText="1"/>
    </xf>
    <xf numFmtId="0" fontId="5" fillId="0" borderId="0" xfId="0" applyFont="1" applyBorder="1" applyAlignment="1">
      <alignment horizontal="left"/>
    </xf>
    <xf numFmtId="3" fontId="5" fillId="0" borderId="0" xfId="0" applyNumberFormat="1" applyFont="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5" fillId="0" borderId="0" xfId="0" applyFont="1" applyBorder="1" applyAlignment="1">
      <alignment horizontal="center"/>
    </xf>
    <xf numFmtId="1" fontId="5" fillId="0" borderId="0" xfId="0" applyNumberFormat="1" applyFont="1" applyBorder="1" applyAlignment="1">
      <alignment horizontal="right" wrapText="1"/>
    </xf>
    <xf numFmtId="1" fontId="5" fillId="0" borderId="0" xfId="0" applyNumberFormat="1" applyFont="1" applyBorder="1" applyAlignment="1">
      <alignment horizontal="right"/>
    </xf>
    <xf numFmtId="1" fontId="5" fillId="0" borderId="0" xfId="0" applyNumberFormat="1" applyFont="1" applyBorder="1" applyAlignment="1">
      <alignment wrapText="1"/>
    </xf>
    <xf numFmtId="1" fontId="5" fillId="4" borderId="0" xfId="0" applyNumberFormat="1" applyFont="1" applyFill="1" applyBorder="1" applyAlignment="1">
      <alignment wrapText="1"/>
    </xf>
    <xf numFmtId="1" fontId="5" fillId="4" borderId="0" xfId="0" applyNumberFormat="1" applyFont="1" applyFill="1" applyBorder="1"/>
    <xf numFmtId="1" fontId="32" fillId="0" borderId="0" xfId="1" applyNumberFormat="1" applyFont="1" applyBorder="1" applyAlignment="1">
      <alignment vertical="center"/>
    </xf>
    <xf numFmtId="1" fontId="32" fillId="0" borderId="0" xfId="1" applyNumberFormat="1" applyFont="1" applyBorder="1" applyAlignment="1">
      <alignment horizontal="right" vertical="center" wrapText="1"/>
    </xf>
    <xf numFmtId="1" fontId="32" fillId="0" borderId="0" xfId="1" applyNumberFormat="1" applyFont="1" applyBorder="1" applyAlignment="1">
      <alignment horizontal="right" vertical="center"/>
    </xf>
    <xf numFmtId="1" fontId="5" fillId="0" borderId="0" xfId="0" applyNumberFormat="1" applyFont="1" applyBorder="1" applyAlignment="1">
      <alignment vertical="center"/>
    </xf>
    <xf numFmtId="1" fontId="5" fillId="0" borderId="0" xfId="0" applyNumberFormat="1" applyFont="1" applyFill="1" applyBorder="1" applyAlignment="1">
      <alignment wrapText="1"/>
    </xf>
    <xf numFmtId="3" fontId="5" fillId="3" borderId="11" xfId="0" applyNumberFormat="1" applyFont="1" applyFill="1" applyBorder="1" applyAlignment="1">
      <alignment horizontal="right" wrapText="1"/>
    </xf>
    <xf numFmtId="3" fontId="5" fillId="3" borderId="12" xfId="0" applyNumberFormat="1" applyFont="1" applyFill="1" applyBorder="1" applyAlignment="1">
      <alignment horizontal="right" wrapText="1"/>
    </xf>
    <xf numFmtId="3" fontId="5" fillId="3" borderId="4" xfId="0" applyNumberFormat="1" applyFont="1" applyFill="1" applyBorder="1" applyAlignment="1">
      <alignment horizontal="right" wrapText="1"/>
    </xf>
    <xf numFmtId="0" fontId="5" fillId="0" borderId="13" xfId="0" applyFont="1" applyBorder="1" applyAlignment="1">
      <alignment wrapText="1"/>
    </xf>
    <xf numFmtId="0" fontId="5" fillId="3" borderId="69" xfId="0" applyFont="1" applyFill="1" applyBorder="1" applyAlignment="1">
      <alignment wrapText="1"/>
    </xf>
    <xf numFmtId="164" fontId="5" fillId="3" borderId="9" xfId="5" applyNumberFormat="1" applyFont="1" applyFill="1" applyBorder="1" applyAlignment="1">
      <alignment wrapText="1"/>
    </xf>
    <xf numFmtId="0" fontId="5" fillId="3" borderId="39" xfId="0" applyFont="1" applyFill="1" applyBorder="1" applyAlignment="1">
      <alignment wrapText="1"/>
    </xf>
    <xf numFmtId="0" fontId="5" fillId="0" borderId="60" xfId="0" applyFont="1" applyBorder="1" applyAlignment="1">
      <alignment wrapText="1"/>
    </xf>
    <xf numFmtId="164" fontId="5" fillId="3" borderId="4" xfId="5" applyNumberFormat="1" applyFont="1" applyFill="1" applyBorder="1" applyAlignment="1">
      <alignment wrapText="1"/>
    </xf>
    <xf numFmtId="0" fontId="5" fillId="3" borderId="1" xfId="0" applyFont="1" applyFill="1" applyBorder="1" applyAlignment="1"/>
    <xf numFmtId="164" fontId="5" fillId="3" borderId="1" xfId="5" applyNumberFormat="1" applyFont="1" applyFill="1" applyBorder="1"/>
    <xf numFmtId="0" fontId="6" fillId="0" borderId="2" xfId="0" applyFont="1" applyBorder="1" applyAlignment="1"/>
    <xf numFmtId="170" fontId="11" fillId="0" borderId="3" xfId="0" applyNumberFormat="1" applyFont="1" applyFill="1" applyBorder="1" applyAlignment="1">
      <alignment horizontal="right" wrapText="1"/>
    </xf>
    <xf numFmtId="170" fontId="6" fillId="0" borderId="3" xfId="0" applyNumberFormat="1" applyFont="1" applyFill="1" applyBorder="1" applyAlignment="1">
      <alignment horizontal="right" wrapText="1"/>
    </xf>
    <xf numFmtId="170" fontId="11" fillId="5" borderId="3" xfId="0" applyNumberFormat="1" applyFont="1" applyFill="1" applyBorder="1" applyAlignment="1">
      <alignment horizontal="right" wrapText="1"/>
    </xf>
    <xf numFmtId="170" fontId="6" fillId="3" borderId="4" xfId="0" applyNumberFormat="1" applyFont="1" applyFill="1" applyBorder="1" applyAlignment="1">
      <alignment horizontal="right"/>
    </xf>
    <xf numFmtId="170" fontId="6" fillId="0" borderId="1" xfId="0" applyNumberFormat="1" applyFont="1" applyFill="1" applyBorder="1" applyAlignment="1">
      <alignment horizontal="right" wrapText="1"/>
    </xf>
    <xf numFmtId="170" fontId="11" fillId="0" borderId="1" xfId="0" applyNumberFormat="1" applyFont="1" applyFill="1" applyBorder="1" applyAlignment="1">
      <alignment horizontal="right" wrapText="1"/>
    </xf>
    <xf numFmtId="170" fontId="11" fillId="5" borderId="1" xfId="0" applyNumberFormat="1" applyFont="1" applyFill="1" applyBorder="1" applyAlignment="1">
      <alignment horizontal="right" wrapText="1"/>
    </xf>
    <xf numFmtId="170" fontId="6" fillId="0" borderId="1" xfId="0" applyNumberFormat="1" applyFont="1" applyBorder="1"/>
    <xf numFmtId="170" fontId="6" fillId="3" borderId="11" xfId="0" applyNumberFormat="1" applyFont="1" applyFill="1" applyBorder="1" applyAlignment="1">
      <alignment horizontal="right"/>
    </xf>
    <xf numFmtId="0" fontId="24"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0" borderId="14" xfId="0" applyFont="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5" fillId="0" borderId="0" xfId="0" applyFont="1" applyAlignment="1">
      <alignment horizontal="left"/>
    </xf>
    <xf numFmtId="0" fontId="11" fillId="0" borderId="24" xfId="0" applyFont="1" applyBorder="1" applyAlignment="1">
      <alignment horizontal="center" wrapText="1"/>
    </xf>
    <xf numFmtId="0" fontId="11" fillId="3" borderId="47" xfId="0" applyFont="1" applyFill="1" applyBorder="1" applyAlignment="1">
      <alignment horizontal="center" wrapText="1"/>
    </xf>
    <xf numFmtId="0" fontId="11" fillId="3" borderId="43" xfId="0" applyFont="1" applyFill="1" applyBorder="1" applyAlignment="1">
      <alignment horizontal="center" wrapText="1"/>
    </xf>
    <xf numFmtId="0" fontId="11" fillId="3" borderId="25" xfId="0" applyFont="1" applyFill="1" applyBorder="1" applyAlignment="1">
      <alignment horizontal="center" wrapText="1"/>
    </xf>
    <xf numFmtId="0" fontId="11" fillId="3" borderId="3" xfId="0" applyFont="1" applyFill="1" applyBorder="1" applyAlignment="1">
      <alignment horizontal="center" wrapText="1"/>
    </xf>
    <xf numFmtId="0" fontId="11" fillId="0" borderId="24" xfId="0" applyFont="1" applyBorder="1" applyAlignment="1">
      <alignment horizontal="center" vertical="center" wrapText="1"/>
    </xf>
    <xf numFmtId="0" fontId="11" fillId="0" borderId="24" xfId="1" applyFont="1" applyBorder="1" applyAlignment="1">
      <alignment horizontal="center" wrapText="1"/>
    </xf>
    <xf numFmtId="0" fontId="11" fillId="3" borderId="47" xfId="1" applyFont="1" applyFill="1" applyBorder="1" applyAlignment="1">
      <alignment horizontal="center" wrapText="1"/>
    </xf>
    <xf numFmtId="0" fontId="11" fillId="3" borderId="43" xfId="1" applyFont="1" applyFill="1" applyBorder="1" applyAlignment="1">
      <alignment horizontal="center" wrapText="1"/>
    </xf>
    <xf numFmtId="0" fontId="11" fillId="0" borderId="45" xfId="0" applyFont="1" applyBorder="1" applyAlignment="1">
      <alignment horizontal="center" vertical="top" wrapText="1"/>
    </xf>
    <xf numFmtId="0" fontId="11" fillId="0" borderId="24" xfId="0" applyFont="1" applyBorder="1" applyAlignment="1">
      <alignment horizontal="center" vertical="top" wrapText="1"/>
    </xf>
    <xf numFmtId="0" fontId="11" fillId="3" borderId="25" xfId="0" applyFont="1" applyFill="1" applyBorder="1" applyAlignment="1">
      <alignment horizontal="right" vertical="top" wrapText="1"/>
    </xf>
    <xf numFmtId="0" fontId="11" fillId="3" borderId="3" xfId="0" applyFont="1" applyFill="1" applyBorder="1" applyAlignment="1">
      <alignment horizontal="right" vertical="top" wrapText="1"/>
    </xf>
    <xf numFmtId="0" fontId="10" fillId="6" borderId="65" xfId="0" applyFont="1" applyFill="1" applyBorder="1" applyAlignment="1">
      <alignment horizontal="center" vertic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6" borderId="23" xfId="0" applyFont="1" applyFill="1" applyBorder="1" applyAlignment="1">
      <alignment horizontal="center" vertical="center"/>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20" fillId="6" borderId="44" xfId="0" applyFont="1" applyFill="1" applyBorder="1" applyAlignment="1">
      <alignment horizontal="center" vertical="center"/>
    </xf>
    <xf numFmtId="0" fontId="10"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8" fillId="0" borderId="0" xfId="0" applyFont="1" applyAlignment="1">
      <alignment horizontal="left" vertical="top"/>
    </xf>
    <xf numFmtId="0" fontId="18" fillId="0" borderId="0" xfId="0" applyFont="1" applyFill="1" applyAlignment="1">
      <alignment horizontal="left" vertical="top" wrapText="1"/>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47" xfId="0" applyFont="1" applyFill="1" applyBorder="1" applyAlignment="1">
      <alignment horizontal="center" wrapText="1"/>
    </xf>
    <xf numFmtId="0" fontId="6" fillId="3" borderId="20" xfId="0" applyFont="1" applyFill="1" applyBorder="1" applyAlignment="1">
      <alignment horizontal="center" wrapText="1"/>
    </xf>
    <xf numFmtId="0" fontId="6" fillId="0" borderId="45" xfId="0" applyFont="1" applyBorder="1" applyAlignment="1">
      <alignment horizontal="center" wrapText="1"/>
    </xf>
    <xf numFmtId="0" fontId="6" fillId="0" borderId="18" xfId="0" applyFont="1" applyBorder="1" applyAlignment="1">
      <alignment horizontal="center" wrapText="1"/>
    </xf>
    <xf numFmtId="0" fontId="6" fillId="0" borderId="45" xfId="0" applyFont="1" applyFill="1" applyBorder="1" applyAlignment="1">
      <alignment horizontal="center" wrapText="1"/>
    </xf>
    <xf numFmtId="0" fontId="6" fillId="0" borderId="18" xfId="0" applyFont="1" applyFill="1" applyBorder="1" applyAlignment="1">
      <alignment horizontal="center" wrapText="1"/>
    </xf>
    <xf numFmtId="0" fontId="6" fillId="0" borderId="44" xfId="0" applyFont="1" applyBorder="1" applyAlignment="1">
      <alignment horizontal="center" wrapText="1"/>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0" fontId="6" fillId="0" borderId="9" xfId="0" applyFont="1" applyBorder="1" applyAlignment="1">
      <alignment horizontal="center" wrapText="1"/>
    </xf>
    <xf numFmtId="0" fontId="6" fillId="0" borderId="43" xfId="0" applyFont="1" applyBorder="1" applyAlignment="1">
      <alignment horizontal="center" wrapText="1"/>
    </xf>
    <xf numFmtId="0" fontId="6" fillId="0" borderId="20" xfId="0" applyFont="1" applyBorder="1" applyAlignment="1">
      <alignment horizontal="center" wrapText="1"/>
    </xf>
    <xf numFmtId="0" fontId="5" fillId="0" borderId="0" xfId="0" applyFont="1" applyAlignment="1">
      <alignment horizontal="left" vertical="top"/>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38" xfId="0" applyFont="1" applyBorder="1" applyAlignment="1">
      <alignment horizont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1" xfId="0" applyFont="1" applyFill="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1" xfId="0" applyFont="1" applyFill="1" applyBorder="1" applyAlignment="1">
      <alignment horizontal="center" wrapText="1"/>
    </xf>
    <xf numFmtId="0" fontId="18" fillId="0" borderId="0" xfId="0" applyFont="1" applyFill="1" applyAlignment="1">
      <alignment horizontal="left" wrapText="1"/>
    </xf>
    <xf numFmtId="3" fontId="5" fillId="3" borderId="11" xfId="0" applyNumberFormat="1" applyFont="1" applyFill="1" applyBorder="1" applyAlignment="1">
      <alignment horizontal="center"/>
    </xf>
    <xf numFmtId="0" fontId="18" fillId="0" borderId="0" xfId="0" applyFont="1" applyFill="1" applyAlignment="1">
      <alignment horizontal="left"/>
    </xf>
    <xf numFmtId="0" fontId="2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20" fillId="6" borderId="58"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9" xfId="0" applyFont="1" applyFill="1" applyBorder="1" applyAlignment="1">
      <alignment horizontal="center" vertical="center" wrapText="1"/>
    </xf>
    <xf numFmtId="0" fontId="11" fillId="0" borderId="34" xfId="0" applyFont="1" applyFill="1" applyBorder="1" applyAlignment="1">
      <alignment horizontal="center" wrapText="1"/>
    </xf>
    <xf numFmtId="0" fontId="11" fillId="0" borderId="27"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26" fillId="0" borderId="64" xfId="0" applyFont="1" applyFill="1" applyBorder="1" applyAlignment="1">
      <alignment horizontal="center" wrapText="1"/>
    </xf>
    <xf numFmtId="0" fontId="26" fillId="0" borderId="57" xfId="0" applyFont="1" applyFill="1" applyBorder="1" applyAlignment="1">
      <alignment horizontal="center" wrapText="1"/>
    </xf>
    <xf numFmtId="0" fontId="5" fillId="0" borderId="0" xfId="0" applyFont="1" applyFill="1" applyAlignment="1">
      <alignment horizontal="left" wrapText="1"/>
    </xf>
    <xf numFmtId="0" fontId="3" fillId="6" borderId="44" xfId="0" applyFont="1" applyFill="1" applyBorder="1" applyAlignment="1">
      <alignment horizontal="center" vertical="center"/>
    </xf>
    <xf numFmtId="0" fontId="0" fillId="0" borderId="0" xfId="0" applyAlignment="1">
      <alignment horizontal="left"/>
    </xf>
    <xf numFmtId="0" fontId="2" fillId="6" borderId="5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0"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164" fontId="5" fillId="3" borderId="1" xfId="5" applyNumberFormat="1" applyFont="1" applyFill="1" applyBorder="1" applyAlignment="1">
      <alignment horizontal="center"/>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27" fillId="0" borderId="0" xfId="0" applyFont="1" applyAlignment="1">
      <alignment horizontal="left" vertical="center" wrapText="1"/>
    </xf>
    <xf numFmtId="0" fontId="2" fillId="6" borderId="28" xfId="0"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3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9" xfId="0" applyFont="1" applyBorder="1" applyAlignment="1">
      <alignment horizontal="center" wrapText="1"/>
    </xf>
    <xf numFmtId="0" fontId="6" fillId="0" borderId="28" xfId="0" applyFont="1" applyBorder="1" applyAlignment="1">
      <alignment horizontal="center" wrapText="1"/>
    </xf>
    <xf numFmtId="0" fontId="6" fillId="0" borderId="30" xfId="0" applyFont="1" applyBorder="1" applyAlignment="1">
      <alignment horizontal="center" wrapText="1"/>
    </xf>
    <xf numFmtId="0" fontId="34" fillId="0" borderId="31" xfId="0" applyFont="1" applyBorder="1" applyAlignment="1">
      <alignment horizontal="center" wrapText="1"/>
    </xf>
    <xf numFmtId="0" fontId="34" fillId="0" borderId="37" xfId="0" applyFont="1" applyBorder="1" applyAlignment="1">
      <alignment horizontal="center" wrapText="1"/>
    </xf>
    <xf numFmtId="0" fontId="34" fillId="0" borderId="38"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4" xfId="0" applyFont="1" applyBorder="1" applyAlignment="1">
      <alignment horizontal="center" wrapText="1"/>
    </xf>
    <xf numFmtId="0" fontId="34" fillId="0" borderId="6" xfId="0" applyFont="1" applyBorder="1" applyAlignment="1">
      <alignment horizont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42" fillId="8" borderId="1" xfId="0" applyFont="1" applyFill="1" applyBorder="1" applyAlignment="1">
      <alignment vertical="center" wrapText="1"/>
    </xf>
    <xf numFmtId="0" fontId="42" fillId="8" borderId="5" xfId="0"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41"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43"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5" borderId="2" xfId="0" applyFont="1" applyFill="1" applyBorder="1" applyAlignment="1">
      <alignment vertical="center" wrapText="1"/>
    </xf>
    <xf numFmtId="0" fontId="0" fillId="5" borderId="1" xfId="0" applyFill="1" applyBorder="1" applyAlignment="1">
      <alignment vertical="center" wrapText="1"/>
    </xf>
    <xf numFmtId="0" fontId="0" fillId="5" borderId="3" xfId="0" applyFill="1" applyBorder="1" applyAlignment="1">
      <alignment vertical="center" wrapText="1"/>
    </xf>
    <xf numFmtId="0" fontId="6" fillId="2" borderId="34" xfId="0" applyFont="1" applyFill="1" applyBorder="1" applyAlignment="1">
      <alignment vertical="center" wrapText="1"/>
    </xf>
    <xf numFmtId="0" fontId="0" fillId="0" borderId="26" xfId="0" applyBorder="1" applyAlignment="1">
      <alignment vertical="center" wrapText="1"/>
    </xf>
    <xf numFmtId="0" fontId="0" fillId="0" borderId="6" xfId="0" applyBorder="1" applyAlignment="1">
      <alignment vertical="center" wrapText="1"/>
    </xf>
    <xf numFmtId="0" fontId="6" fillId="5" borderId="34" xfId="0" applyFont="1" applyFill="1" applyBorder="1" applyAlignment="1">
      <alignment vertical="center" wrapText="1"/>
    </xf>
    <xf numFmtId="0" fontId="0" fillId="5" borderId="26" xfId="0" applyFill="1" applyBorder="1" applyAlignment="1">
      <alignment vertical="center" wrapText="1"/>
    </xf>
    <xf numFmtId="0" fontId="0" fillId="5" borderId="6" xfId="0" applyFill="1" applyBorder="1" applyAlignment="1">
      <alignment vertical="center" wrapText="1"/>
    </xf>
    <xf numFmtId="0" fontId="6" fillId="5" borderId="2" xfId="0" applyFont="1" applyFill="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6" fillId="2" borderId="2" xfId="0" applyFont="1" applyFill="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6" fillId="5" borderId="34" xfId="0" applyFont="1" applyFill="1" applyBorder="1" applyAlignment="1">
      <alignment horizontal="left" vertical="center" wrapText="1"/>
    </xf>
    <xf numFmtId="0" fontId="5" fillId="2" borderId="45" xfId="0" applyFont="1" applyFill="1" applyBorder="1" applyAlignment="1">
      <alignment wrapText="1"/>
    </xf>
    <xf numFmtId="0" fontId="0" fillId="0" borderId="41" xfId="0" applyFont="1" applyBorder="1" applyAlignment="1">
      <alignment wrapText="1"/>
    </xf>
    <xf numFmtId="0" fontId="0" fillId="0" borderId="18" xfId="0" applyFont="1" applyBorder="1" applyAlignment="1">
      <alignment wrapText="1"/>
    </xf>
    <xf numFmtId="0" fontId="5" fillId="2" borderId="47" xfId="0" applyFont="1" applyFill="1" applyBorder="1" applyAlignment="1">
      <alignment wrapText="1"/>
    </xf>
    <xf numFmtId="0" fontId="0" fillId="0" borderId="43" xfId="0" applyFont="1" applyBorder="1" applyAlignment="1">
      <alignment wrapText="1"/>
    </xf>
    <xf numFmtId="0" fontId="0" fillId="0" borderId="20" xfId="0" applyFont="1" applyBorder="1" applyAlignment="1">
      <alignment wrapText="1"/>
    </xf>
    <xf numFmtId="0" fontId="6" fillId="0" borderId="44"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35" xfId="1" applyFont="1" applyBorder="1" applyAlignment="1">
      <alignment horizontal="center" wrapText="1"/>
    </xf>
    <xf numFmtId="0" fontId="6" fillId="0" borderId="59" xfId="1" applyFont="1" applyBorder="1" applyAlignment="1">
      <alignment horizontal="center" wrapText="1"/>
    </xf>
    <xf numFmtId="0" fontId="6" fillId="0" borderId="28" xfId="1" applyFont="1" applyBorder="1" applyAlignment="1">
      <alignment horizontal="center" vertical="center" wrapText="1"/>
    </xf>
    <xf numFmtId="0" fontId="6" fillId="0" borderId="30" xfId="1" applyFont="1" applyBorder="1" applyAlignment="1">
      <alignment horizontal="center" vertical="center" wrapText="1"/>
    </xf>
    <xf numFmtId="0" fontId="0" fillId="0" borderId="41" xfId="0" applyBorder="1" applyAlignment="1">
      <alignment wrapText="1"/>
    </xf>
    <xf numFmtId="0" fontId="0" fillId="0" borderId="18" xfId="0" applyBorder="1" applyAlignment="1">
      <alignment wrapText="1"/>
    </xf>
    <xf numFmtId="0" fontId="0" fillId="0" borderId="43" xfId="0" applyBorder="1" applyAlignment="1">
      <alignment wrapText="1"/>
    </xf>
    <xf numFmtId="0" fontId="0" fillId="0" borderId="20" xfId="0" applyBorder="1" applyAlignment="1">
      <alignment wrapText="1"/>
    </xf>
    <xf numFmtId="0" fontId="46" fillId="0" borderId="28" xfId="0" applyFont="1" applyBorder="1" applyAlignment="1">
      <alignment horizontal="center" wrapText="1"/>
    </xf>
    <xf numFmtId="0" fontId="46" fillId="0" borderId="30" xfId="0" applyFont="1" applyBorder="1" applyAlignment="1">
      <alignment horizontal="center" wrapText="1"/>
    </xf>
    <xf numFmtId="0" fontId="0" fillId="0" borderId="42" xfId="0" applyBorder="1" applyAlignment="1">
      <alignment wrapText="1"/>
    </xf>
    <xf numFmtId="0" fontId="0" fillId="0" borderId="15" xfId="0" applyBorder="1" applyAlignment="1">
      <alignment wrapText="1"/>
    </xf>
    <xf numFmtId="0" fontId="0" fillId="0" borderId="16" xfId="0" applyBorder="1" applyAlignment="1">
      <alignment wrapText="1"/>
    </xf>
    <xf numFmtId="0" fontId="46" fillId="0" borderId="44"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35" xfId="0" applyFont="1" applyBorder="1" applyAlignment="1">
      <alignment horizontal="center" wrapText="1"/>
    </xf>
    <xf numFmtId="0" fontId="46" fillId="0" borderId="59" xfId="0" applyFont="1" applyBorder="1" applyAlignment="1">
      <alignment horizont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5" xfId="0" applyFont="1" applyBorder="1" applyAlignment="1">
      <alignment horizontal="center" wrapText="1"/>
    </xf>
    <xf numFmtId="0" fontId="11" fillId="0" borderId="59"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horizontal="center" wrapText="1"/>
    </xf>
    <xf numFmtId="0" fontId="6" fillId="4" borderId="34" xfId="0" applyFont="1" applyFill="1" applyBorder="1" applyAlignment="1">
      <alignment wrapText="1"/>
    </xf>
    <xf numFmtId="0" fontId="8" fillId="4" borderId="26" xfId="0" applyFont="1" applyFill="1" applyBorder="1" applyAlignment="1">
      <alignment wrapText="1"/>
    </xf>
    <xf numFmtId="0" fontId="8" fillId="4" borderId="6" xfId="0" applyFont="1" applyFill="1" applyBorder="1" applyAlignment="1">
      <alignment wrapText="1"/>
    </xf>
    <xf numFmtId="0" fontId="5" fillId="4" borderId="8"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top" wrapText="1"/>
    </xf>
    <xf numFmtId="0" fontId="5" fillId="4" borderId="41"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3"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4" borderId="76" xfId="0" applyFont="1" applyFill="1" applyBorder="1" applyAlignment="1">
      <alignment horizontal="center" vertical="top" wrapText="1"/>
    </xf>
    <xf numFmtId="0" fontId="5" fillId="4" borderId="33" xfId="0" applyFont="1" applyFill="1" applyBorder="1" applyAlignment="1">
      <alignment horizontal="center" vertical="top" wrapText="1"/>
    </xf>
    <xf numFmtId="0" fontId="43" fillId="0" borderId="35" xfId="10" applyFont="1" applyBorder="1" applyAlignment="1">
      <alignment wrapText="1"/>
    </xf>
    <xf numFmtId="0" fontId="43" fillId="0" borderId="29" xfId="10" applyFont="1" applyBorder="1" applyAlignment="1">
      <alignment wrapText="1"/>
    </xf>
    <xf numFmtId="0" fontId="43" fillId="0" borderId="30" xfId="10" applyFont="1" applyBorder="1" applyAlignment="1">
      <alignment wrapText="1"/>
    </xf>
    <xf numFmtId="0" fontId="43" fillId="0" borderId="28" xfId="10" applyFont="1" applyBorder="1" applyAlignment="1">
      <alignment horizontal="left"/>
    </xf>
    <xf numFmtId="0" fontId="43" fillId="0" borderId="29" xfId="10" applyFont="1" applyBorder="1" applyAlignment="1">
      <alignment horizontal="left"/>
    </xf>
    <xf numFmtId="0" fontId="43" fillId="0" borderId="36" xfId="10" applyFont="1" applyBorder="1" applyAlignment="1">
      <alignment horizontal="left"/>
    </xf>
    <xf numFmtId="0" fontId="43" fillId="0" borderId="47" xfId="10" applyFont="1" applyBorder="1" applyAlignment="1">
      <alignment horizontal="center" vertical="center" wrapText="1"/>
    </xf>
    <xf numFmtId="0" fontId="43" fillId="0" borderId="20" xfId="10" applyFont="1" applyBorder="1" applyAlignment="1">
      <alignment horizontal="center" vertical="center" wrapText="1"/>
    </xf>
    <xf numFmtId="0" fontId="43" fillId="0" borderId="28" xfId="10" applyFont="1" applyBorder="1"/>
    <xf numFmtId="0" fontId="43" fillId="0" borderId="29" xfId="10" applyFont="1" applyBorder="1"/>
    <xf numFmtId="0" fontId="43" fillId="0" borderId="36" xfId="10" applyFont="1" applyBorder="1"/>
    <xf numFmtId="0" fontId="1" fillId="0" borderId="34" xfId="10" applyFont="1" applyBorder="1"/>
    <xf numFmtId="0" fontId="1" fillId="0" borderId="26" xfId="10" applyFont="1" applyBorder="1"/>
    <xf numFmtId="0" fontId="1" fillId="0" borderId="27" xfId="10" applyFont="1" applyBorder="1"/>
    <xf numFmtId="0" fontId="1" fillId="0" borderId="52" xfId="10" applyFont="1" applyBorder="1"/>
    <xf numFmtId="0" fontId="1" fillId="0" borderId="54" xfId="10" applyFont="1" applyBorder="1"/>
    <xf numFmtId="0" fontId="1" fillId="0" borderId="53" xfId="10" applyFont="1" applyBorder="1"/>
    <xf numFmtId="0" fontId="6" fillId="0" borderId="1" xfId="0" applyFont="1" applyBorder="1" applyAlignment="1">
      <alignment horizontal="center"/>
    </xf>
  </cellXfs>
  <cellStyles count="12">
    <cellStyle name="Čárka" xfId="8" builtinId="3"/>
    <cellStyle name="Čárka 2" xfId="3"/>
    <cellStyle name="Měna" xfId="5" builtinId="4"/>
    <cellStyle name="Normální" xfId="0" builtinId="0"/>
    <cellStyle name="Normální 12 2" xfId="10"/>
    <cellStyle name="Normální 2" xfId="1"/>
    <cellStyle name="normální 2 2" xfId="4"/>
    <cellStyle name="Normální 2 3" xfId="11"/>
    <cellStyle name="normální 2 5" xfId="2"/>
    <cellStyle name="Normální 6" xfId="7"/>
    <cellStyle name="normální_Příloha 2" xfId="9"/>
    <cellStyle name="Procent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106" zoomScaleNormal="106" workbookViewId="0">
      <selection activeCell="B12" sqref="B12"/>
    </sheetView>
  </sheetViews>
  <sheetFormatPr defaultRowHeight="15" x14ac:dyDescent="0.25"/>
  <cols>
    <col min="1" max="1" width="32.28515625" style="79" customWidth="1"/>
    <col min="2" max="2" width="153.42578125" style="78" customWidth="1"/>
    <col min="3" max="16384" width="9.140625" style="56"/>
  </cols>
  <sheetData>
    <row r="1" spans="1:2" ht="45" customHeight="1" x14ac:dyDescent="0.25">
      <c r="A1" s="875" t="s">
        <v>196</v>
      </c>
      <c r="B1" s="875"/>
    </row>
    <row r="2" spans="1:2" ht="15" customHeight="1" x14ac:dyDescent="0.25">
      <c r="A2" s="109"/>
      <c r="B2" s="109"/>
    </row>
    <row r="3" spans="1:2" ht="37.5" customHeight="1" x14ac:dyDescent="0.25">
      <c r="A3" s="136" t="s">
        <v>164</v>
      </c>
      <c r="B3" s="75"/>
    </row>
    <row r="4" spans="1:2" ht="30" customHeight="1" x14ac:dyDescent="0.25">
      <c r="A4" s="876" t="s">
        <v>197</v>
      </c>
      <c r="B4" s="876"/>
    </row>
    <row r="5" spans="1:2" ht="30" customHeight="1" x14ac:dyDescent="0.25">
      <c r="A5" s="876" t="s">
        <v>165</v>
      </c>
      <c r="B5" s="876"/>
    </row>
    <row r="6" spans="1:2" ht="15" customHeight="1" x14ac:dyDescent="0.25">
      <c r="A6" s="876" t="s">
        <v>166</v>
      </c>
      <c r="B6" s="876"/>
    </row>
    <row r="7" spans="1:2" ht="15" customHeight="1" x14ac:dyDescent="0.25">
      <c r="A7" s="876"/>
      <c r="B7" s="876"/>
    </row>
    <row r="8" spans="1:2" ht="18.75" x14ac:dyDescent="0.25">
      <c r="A8" s="136" t="s">
        <v>92</v>
      </c>
      <c r="B8" s="136" t="s">
        <v>93</v>
      </c>
    </row>
    <row r="9" spans="1:2" ht="45" x14ac:dyDescent="0.25">
      <c r="A9" s="65" t="s">
        <v>520</v>
      </c>
      <c r="B9" s="76" t="s">
        <v>2286</v>
      </c>
    </row>
    <row r="10" spans="1:2" ht="45" x14ac:dyDescent="0.25">
      <c r="A10" s="63" t="s">
        <v>521</v>
      </c>
      <c r="B10" s="64" t="s">
        <v>2287</v>
      </c>
    </row>
    <row r="11" spans="1:2" ht="75" customHeight="1" x14ac:dyDescent="0.25">
      <c r="A11" s="65" t="s">
        <v>522</v>
      </c>
      <c r="B11" s="76" t="s">
        <v>2288</v>
      </c>
    </row>
    <row r="12" spans="1:2" ht="105" x14ac:dyDescent="0.25">
      <c r="A12" s="63" t="s">
        <v>523</v>
      </c>
      <c r="B12" s="77" t="s">
        <v>199</v>
      </c>
    </row>
    <row r="13" spans="1:2" ht="60" x14ac:dyDescent="0.25">
      <c r="A13" s="65" t="s">
        <v>524</v>
      </c>
      <c r="B13" s="76" t="s">
        <v>169</v>
      </c>
    </row>
    <row r="14" spans="1:2" ht="45" x14ac:dyDescent="0.25">
      <c r="A14" s="63" t="s">
        <v>525</v>
      </c>
      <c r="B14" s="77" t="s">
        <v>106</v>
      </c>
    </row>
    <row r="15" spans="1:2" ht="45" x14ac:dyDescent="0.25">
      <c r="A15" s="65" t="s">
        <v>526</v>
      </c>
      <c r="B15" s="76" t="s">
        <v>107</v>
      </c>
    </row>
    <row r="16" spans="1:2" ht="45" x14ac:dyDescent="0.25">
      <c r="A16" s="63" t="s">
        <v>527</v>
      </c>
      <c r="B16" s="77" t="s">
        <v>200</v>
      </c>
    </row>
    <row r="17" spans="1:2" ht="60" x14ac:dyDescent="0.25">
      <c r="A17" s="65" t="s">
        <v>528</v>
      </c>
      <c r="B17" s="76" t="s">
        <v>194</v>
      </c>
    </row>
    <row r="18" spans="1:2" ht="90" x14ac:dyDescent="0.25">
      <c r="A18" s="63" t="s">
        <v>529</v>
      </c>
      <c r="B18" s="77" t="s">
        <v>204</v>
      </c>
    </row>
    <row r="19" spans="1:2" ht="60" x14ac:dyDescent="0.25">
      <c r="A19" s="65" t="s">
        <v>493</v>
      </c>
      <c r="B19" s="76" t="s">
        <v>183</v>
      </c>
    </row>
    <row r="20" spans="1:2" ht="75" x14ac:dyDescent="0.25">
      <c r="A20" s="63" t="s">
        <v>530</v>
      </c>
      <c r="B20" s="77" t="s">
        <v>206</v>
      </c>
    </row>
    <row r="21" spans="1:2" ht="105" x14ac:dyDescent="0.25">
      <c r="A21" s="65" t="s">
        <v>531</v>
      </c>
      <c r="B21" s="76" t="s">
        <v>510</v>
      </c>
    </row>
    <row r="22" spans="1:2" ht="62.25" customHeight="1" x14ac:dyDescent="0.25">
      <c r="A22" s="63" t="s">
        <v>532</v>
      </c>
      <c r="B22" s="77" t="s">
        <v>209</v>
      </c>
    </row>
    <row r="23" spans="1:2" ht="45" x14ac:dyDescent="0.25">
      <c r="A23" s="65" t="s">
        <v>533</v>
      </c>
      <c r="B23" s="76" t="s">
        <v>210</v>
      </c>
    </row>
    <row r="24" spans="1:2" ht="75" x14ac:dyDescent="0.25">
      <c r="A24" s="63" t="s">
        <v>534</v>
      </c>
      <c r="B24" s="77" t="s">
        <v>212</v>
      </c>
    </row>
    <row r="25" spans="1:2" ht="45" x14ac:dyDescent="0.25">
      <c r="A25" s="65" t="s">
        <v>535</v>
      </c>
      <c r="B25" s="76" t="s">
        <v>213</v>
      </c>
    </row>
    <row r="26" spans="1:2" ht="105" x14ac:dyDescent="0.25">
      <c r="A26" s="63" t="s">
        <v>536</v>
      </c>
      <c r="B26" s="77" t="s">
        <v>511</v>
      </c>
    </row>
    <row r="27" spans="1:2" ht="75" x14ac:dyDescent="0.25">
      <c r="A27" s="65" t="s">
        <v>540</v>
      </c>
      <c r="B27" s="76" t="s">
        <v>193</v>
      </c>
    </row>
    <row r="28" spans="1:2" ht="105" x14ac:dyDescent="0.25">
      <c r="A28" s="63" t="s">
        <v>541</v>
      </c>
      <c r="B28" s="77" t="s">
        <v>513</v>
      </c>
    </row>
    <row r="29" spans="1:2" ht="60" x14ac:dyDescent="0.25">
      <c r="A29" s="65" t="s">
        <v>542</v>
      </c>
      <c r="B29" s="76" t="s">
        <v>228</v>
      </c>
    </row>
    <row r="30" spans="1:2" ht="60" x14ac:dyDescent="0.25">
      <c r="A30" s="63" t="s">
        <v>543</v>
      </c>
      <c r="B30" s="77" t="s">
        <v>221</v>
      </c>
    </row>
    <row r="31" spans="1:2" ht="60" x14ac:dyDescent="0.25">
      <c r="A31" s="65" t="s">
        <v>544</v>
      </c>
      <c r="B31" s="76" t="s">
        <v>224</v>
      </c>
    </row>
    <row r="32" spans="1:2" ht="60" x14ac:dyDescent="0.25">
      <c r="A32" s="63" t="s">
        <v>545</v>
      </c>
      <c r="B32" s="77" t="s">
        <v>512</v>
      </c>
    </row>
    <row r="33" spans="1:2" ht="90" x14ac:dyDescent="0.25">
      <c r="A33" s="65" t="s">
        <v>546</v>
      </c>
      <c r="B33" s="76" t="s">
        <v>229</v>
      </c>
    </row>
    <row r="34" spans="1:2" ht="30" x14ac:dyDescent="0.25">
      <c r="A34" s="63" t="s">
        <v>537</v>
      </c>
      <c r="B34" s="77" t="s">
        <v>105</v>
      </c>
    </row>
    <row r="35" spans="1:2" ht="60" x14ac:dyDescent="0.25">
      <c r="A35" s="65" t="s">
        <v>538</v>
      </c>
      <c r="B35" s="76" t="s">
        <v>184</v>
      </c>
    </row>
    <row r="36" spans="1:2" ht="45" x14ac:dyDescent="0.25">
      <c r="A36" s="63" t="s">
        <v>539</v>
      </c>
      <c r="B36" s="77" t="s">
        <v>116</v>
      </c>
    </row>
    <row r="37" spans="1:2" x14ac:dyDescent="0.25">
      <c r="A37" s="56"/>
      <c r="B37" s="56"/>
    </row>
    <row r="38" spans="1:2" x14ac:dyDescent="0.25">
      <c r="A38" s="56"/>
      <c r="B38" s="152"/>
    </row>
    <row r="39" spans="1:2" x14ac:dyDescent="0.25">
      <c r="A39" s="56"/>
      <c r="B39" s="152"/>
    </row>
    <row r="40" spans="1:2" x14ac:dyDescent="0.25">
      <c r="A40" s="56"/>
      <c r="B40" s="152"/>
    </row>
    <row r="41" spans="1:2" ht="15" customHeight="1" x14ac:dyDescent="0.25">
      <c r="A41" s="56"/>
      <c r="B41" s="56"/>
    </row>
    <row r="42" spans="1:2" x14ac:dyDescent="0.25">
      <c r="A42" s="56"/>
      <c r="B42" s="56"/>
    </row>
    <row r="43" spans="1:2" x14ac:dyDescent="0.25">
      <c r="A43" s="56"/>
      <c r="B43" s="56"/>
    </row>
    <row r="44" spans="1:2" x14ac:dyDescent="0.25">
      <c r="A44" s="56"/>
      <c r="B44" s="56"/>
    </row>
    <row r="45" spans="1:2" x14ac:dyDescent="0.25">
      <c r="A45" s="56"/>
      <c r="B45" s="56"/>
    </row>
  </sheetData>
  <mergeCells count="5">
    <mergeCell ref="A1:B1"/>
    <mergeCell ref="A4:B4"/>
    <mergeCell ref="A5:B5"/>
    <mergeCell ref="A6:B6"/>
    <mergeCell ref="A7:B7"/>
  </mergeCells>
  <pageMargins left="0.7" right="0.7" top="0.78740157499999996" bottom="0.78740157499999996" header="0.3" footer="0.3"/>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L19"/>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910" t="s">
        <v>483</v>
      </c>
      <c r="B1" s="911"/>
      <c r="C1" s="911"/>
      <c r="D1" s="911"/>
      <c r="E1" s="911"/>
      <c r="F1" s="911"/>
      <c r="G1" s="911"/>
      <c r="H1" s="911"/>
      <c r="I1" s="911"/>
      <c r="J1" s="911"/>
      <c r="K1" s="912"/>
    </row>
    <row r="2" spans="1:11" s="5" customFormat="1" ht="38.25" customHeight="1" x14ac:dyDescent="0.2">
      <c r="A2" s="889" t="s">
        <v>554</v>
      </c>
      <c r="B2" s="8"/>
      <c r="C2" s="891" t="s">
        <v>0</v>
      </c>
      <c r="D2" s="891"/>
      <c r="E2" s="891" t="s">
        <v>2</v>
      </c>
      <c r="F2" s="891"/>
      <c r="G2" s="891" t="s">
        <v>1</v>
      </c>
      <c r="H2" s="891"/>
      <c r="I2" s="887" t="s">
        <v>3</v>
      </c>
      <c r="J2" s="888"/>
      <c r="K2" s="34" t="s">
        <v>4</v>
      </c>
    </row>
    <row r="3" spans="1:11" s="5" customFormat="1" ht="13.5" customHeight="1" thickBot="1" x14ac:dyDescent="0.25">
      <c r="A3" s="890"/>
      <c r="B3" s="36"/>
      <c r="C3" s="37" t="s">
        <v>23</v>
      </c>
      <c r="D3" s="37" t="s">
        <v>24</v>
      </c>
      <c r="E3" s="37" t="s">
        <v>23</v>
      </c>
      <c r="F3" s="37" t="s">
        <v>24</v>
      </c>
      <c r="G3" s="37" t="s">
        <v>23</v>
      </c>
      <c r="H3" s="37" t="s">
        <v>24</v>
      </c>
      <c r="I3" s="96" t="s">
        <v>23</v>
      </c>
      <c r="J3" s="96" t="s">
        <v>24</v>
      </c>
      <c r="K3" s="31"/>
    </row>
    <row r="4" spans="1:11" s="2" customFormat="1" ht="36" customHeight="1" x14ac:dyDescent="0.2">
      <c r="A4" s="16" t="s">
        <v>10</v>
      </c>
      <c r="B4" s="14" t="s">
        <v>9</v>
      </c>
      <c r="C4" s="877"/>
      <c r="D4" s="878"/>
      <c r="E4" s="878"/>
      <c r="F4" s="878"/>
      <c r="G4" s="878"/>
      <c r="H4" s="878"/>
      <c r="I4" s="878"/>
      <c r="J4" s="878"/>
      <c r="K4" s="879"/>
    </row>
    <row r="5" spans="1:11" ht="12.75" customHeight="1" x14ac:dyDescent="0.2">
      <c r="A5" s="18" t="s">
        <v>5</v>
      </c>
      <c r="B5" s="10" t="s">
        <v>8</v>
      </c>
      <c r="C5" s="156">
        <v>65</v>
      </c>
      <c r="D5" s="156">
        <v>0</v>
      </c>
      <c r="E5" s="156">
        <v>0</v>
      </c>
      <c r="F5" s="156">
        <v>0</v>
      </c>
      <c r="G5" s="156">
        <v>90</v>
      </c>
      <c r="H5" s="156">
        <v>0</v>
      </c>
      <c r="I5" s="271">
        <v>15</v>
      </c>
      <c r="J5" s="272">
        <v>32</v>
      </c>
      <c r="K5" s="161">
        <v>202</v>
      </c>
    </row>
    <row r="6" spans="1:11" ht="15" customHeight="1" x14ac:dyDescent="0.2">
      <c r="A6" s="18" t="s">
        <v>11</v>
      </c>
      <c r="B6" s="12" t="s">
        <v>6</v>
      </c>
      <c r="C6" s="156">
        <v>185</v>
      </c>
      <c r="D6" s="156">
        <v>51</v>
      </c>
      <c r="E6" s="156">
        <v>0</v>
      </c>
      <c r="F6" s="156">
        <v>0</v>
      </c>
      <c r="G6" s="156">
        <v>273</v>
      </c>
      <c r="H6" s="156">
        <v>3</v>
      </c>
      <c r="I6" s="271">
        <v>67</v>
      </c>
      <c r="J6" s="272">
        <v>44</v>
      </c>
      <c r="K6" s="161">
        <v>623</v>
      </c>
    </row>
    <row r="7" spans="1:11" ht="25.5" customHeight="1" x14ac:dyDescent="0.2">
      <c r="A7" s="18" t="s">
        <v>12</v>
      </c>
      <c r="B7" s="12">
        <v>41.43</v>
      </c>
      <c r="C7" s="156">
        <v>2</v>
      </c>
      <c r="D7" s="156">
        <v>0</v>
      </c>
      <c r="E7" s="156">
        <v>203</v>
      </c>
      <c r="F7" s="156">
        <v>0</v>
      </c>
      <c r="G7" s="156">
        <v>25</v>
      </c>
      <c r="H7" s="156">
        <v>0</v>
      </c>
      <c r="I7" s="271">
        <v>6</v>
      </c>
      <c r="J7" s="272">
        <v>1</v>
      </c>
      <c r="K7" s="161">
        <v>237</v>
      </c>
    </row>
    <row r="8" spans="1:11" ht="25.5" customHeight="1" x14ac:dyDescent="0.2">
      <c r="A8" s="18" t="s">
        <v>13</v>
      </c>
      <c r="B8" s="12" t="s">
        <v>7</v>
      </c>
      <c r="C8" s="156">
        <v>252</v>
      </c>
      <c r="D8" s="156">
        <v>0</v>
      </c>
      <c r="E8" s="156">
        <v>3348</v>
      </c>
      <c r="F8" s="156">
        <v>0</v>
      </c>
      <c r="G8" s="156">
        <v>11</v>
      </c>
      <c r="H8" s="156">
        <v>4</v>
      </c>
      <c r="I8" s="271">
        <v>4</v>
      </c>
      <c r="J8" s="272">
        <v>7</v>
      </c>
      <c r="K8" s="161">
        <v>3626</v>
      </c>
    </row>
    <row r="9" spans="1:11" ht="25.5" customHeight="1" x14ac:dyDescent="0.2">
      <c r="A9" s="18" t="s">
        <v>14</v>
      </c>
      <c r="B9" s="12" t="s">
        <v>20</v>
      </c>
      <c r="C9" s="156">
        <v>164</v>
      </c>
      <c r="D9" s="156">
        <v>4</v>
      </c>
      <c r="E9" s="156">
        <v>0</v>
      </c>
      <c r="F9" s="156">
        <v>0</v>
      </c>
      <c r="G9" s="156">
        <v>480</v>
      </c>
      <c r="H9" s="156">
        <v>5</v>
      </c>
      <c r="I9" s="271">
        <v>47</v>
      </c>
      <c r="J9" s="272">
        <v>20</v>
      </c>
      <c r="K9" s="161">
        <v>720</v>
      </c>
    </row>
    <row r="10" spans="1:11" ht="12.75" customHeight="1" x14ac:dyDescent="0.2">
      <c r="A10" s="18" t="s">
        <v>15</v>
      </c>
      <c r="B10" s="12">
        <v>62.65</v>
      </c>
      <c r="C10" s="156">
        <v>560</v>
      </c>
      <c r="D10" s="156">
        <v>0</v>
      </c>
      <c r="E10" s="156">
        <v>0</v>
      </c>
      <c r="F10" s="156">
        <v>0</v>
      </c>
      <c r="G10" s="156">
        <v>474</v>
      </c>
      <c r="H10" s="156">
        <v>0</v>
      </c>
      <c r="I10" s="271">
        <v>65</v>
      </c>
      <c r="J10" s="272">
        <v>56</v>
      </c>
      <c r="K10" s="161">
        <v>1155</v>
      </c>
    </row>
    <row r="11" spans="1:11" ht="25.5" x14ac:dyDescent="0.2">
      <c r="A11" s="18" t="s">
        <v>16</v>
      </c>
      <c r="B11" s="12">
        <v>68</v>
      </c>
      <c r="C11" s="156">
        <v>0</v>
      </c>
      <c r="D11" s="156">
        <v>0</v>
      </c>
      <c r="E11" s="156">
        <v>0</v>
      </c>
      <c r="F11" s="156">
        <v>0</v>
      </c>
      <c r="G11" s="156">
        <v>1</v>
      </c>
      <c r="H11" s="156">
        <v>0</v>
      </c>
      <c r="I11" s="271">
        <v>0</v>
      </c>
      <c r="J11" s="272">
        <v>7</v>
      </c>
      <c r="K11" s="161">
        <v>8</v>
      </c>
    </row>
    <row r="12" spans="1:11" ht="25.5" x14ac:dyDescent="0.2">
      <c r="A12" s="18" t="s">
        <v>17</v>
      </c>
      <c r="B12" s="12">
        <v>74.75</v>
      </c>
      <c r="C12" s="156">
        <v>12</v>
      </c>
      <c r="D12" s="156">
        <v>1</v>
      </c>
      <c r="E12" s="156">
        <v>0</v>
      </c>
      <c r="F12" s="156">
        <v>0</v>
      </c>
      <c r="G12" s="156">
        <v>24</v>
      </c>
      <c r="H12" s="156">
        <v>2</v>
      </c>
      <c r="I12" s="271">
        <v>31</v>
      </c>
      <c r="J12" s="272">
        <v>16</v>
      </c>
      <c r="K12" s="161">
        <v>86</v>
      </c>
    </row>
    <row r="13" spans="1:11" ht="25.5" x14ac:dyDescent="0.2">
      <c r="A13" s="18" t="s">
        <v>18</v>
      </c>
      <c r="B13" s="12">
        <v>77</v>
      </c>
      <c r="C13" s="156">
        <v>0</v>
      </c>
      <c r="D13" s="156">
        <v>0</v>
      </c>
      <c r="E13" s="156">
        <v>0</v>
      </c>
      <c r="F13" s="156">
        <v>0</v>
      </c>
      <c r="G13" s="156">
        <v>0</v>
      </c>
      <c r="H13" s="156">
        <v>0</v>
      </c>
      <c r="I13" s="271">
        <v>3</v>
      </c>
      <c r="J13" s="272">
        <v>4</v>
      </c>
      <c r="K13" s="161">
        <v>7</v>
      </c>
    </row>
    <row r="14" spans="1:11" ht="26.25" thickBot="1" x14ac:dyDescent="0.25">
      <c r="A14" s="18" t="s">
        <v>19</v>
      </c>
      <c r="B14" s="12">
        <v>81.819999999999993</v>
      </c>
      <c r="C14" s="156">
        <v>19</v>
      </c>
      <c r="D14" s="156">
        <v>0</v>
      </c>
      <c r="E14" s="156">
        <v>0</v>
      </c>
      <c r="F14" s="156">
        <v>0</v>
      </c>
      <c r="G14" s="156">
        <v>87</v>
      </c>
      <c r="H14" s="156">
        <v>0</v>
      </c>
      <c r="I14" s="156">
        <v>1</v>
      </c>
      <c r="J14" s="156">
        <v>1</v>
      </c>
      <c r="K14" s="161">
        <v>108</v>
      </c>
    </row>
    <row r="15" spans="1:11" ht="13.5" thickBot="1" x14ac:dyDescent="0.25">
      <c r="A15" s="86" t="s">
        <v>123</v>
      </c>
      <c r="B15" s="114" t="s">
        <v>122</v>
      </c>
      <c r="C15" s="167">
        <v>1259</v>
      </c>
      <c r="D15" s="167">
        <v>56</v>
      </c>
      <c r="E15" s="167">
        <v>3551</v>
      </c>
      <c r="F15" s="167">
        <v>0</v>
      </c>
      <c r="G15" s="167">
        <v>1465</v>
      </c>
      <c r="H15" s="167">
        <v>14</v>
      </c>
      <c r="I15" s="167">
        <v>239</v>
      </c>
      <c r="J15" s="832">
        <v>188</v>
      </c>
      <c r="K15" s="168">
        <v>6772</v>
      </c>
    </row>
    <row r="16" spans="1:11" x14ac:dyDescent="0.2">
      <c r="A16" s="149" t="s">
        <v>198</v>
      </c>
      <c r="B16" s="149"/>
      <c r="C16" s="149"/>
      <c r="D16" s="149"/>
      <c r="E16" s="149"/>
      <c r="F16" s="149"/>
      <c r="G16" s="149"/>
      <c r="H16" s="149"/>
      <c r="I16" s="149"/>
      <c r="J16" s="149"/>
      <c r="K16" s="149"/>
    </row>
    <row r="17" spans="1:12" ht="15" customHeight="1" x14ac:dyDescent="0.2">
      <c r="A17" s="913" t="s">
        <v>167</v>
      </c>
      <c r="B17" s="913"/>
      <c r="C17" s="913"/>
      <c r="D17" s="913"/>
      <c r="E17" s="913"/>
      <c r="F17" s="913"/>
      <c r="G17" s="913"/>
      <c r="H17" s="913"/>
      <c r="I17" s="913"/>
      <c r="J17" s="913"/>
      <c r="K17" s="913"/>
      <c r="L17" s="913"/>
    </row>
    <row r="18" spans="1:12" ht="15" customHeight="1" x14ac:dyDescent="0.2">
      <c r="A18" s="2" t="s">
        <v>21</v>
      </c>
    </row>
    <row r="19" spans="1:12" x14ac:dyDescent="0.2">
      <c r="A19" s="4" t="s">
        <v>22</v>
      </c>
    </row>
  </sheetData>
  <mergeCells count="8">
    <mergeCell ref="C4:K4"/>
    <mergeCell ref="A17:L17"/>
    <mergeCell ref="A1:K1"/>
    <mergeCell ref="C2:D2"/>
    <mergeCell ref="E2:F2"/>
    <mergeCell ref="G2:H2"/>
    <mergeCell ref="I2:J2"/>
    <mergeCell ref="A2:A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0"/>
  <sheetViews>
    <sheetView zoomScaleNormal="100" workbookViewId="0">
      <selection sqref="A1:N1"/>
    </sheetView>
  </sheetViews>
  <sheetFormatPr defaultRowHeight="15" x14ac:dyDescent="0.25"/>
  <cols>
    <col min="1" max="1" width="22.7109375" customWidth="1"/>
  </cols>
  <sheetData>
    <row r="1" spans="1:14" ht="30" customHeight="1" thickBot="1" x14ac:dyDescent="0.3">
      <c r="A1" s="927" t="s">
        <v>484</v>
      </c>
      <c r="B1" s="928"/>
      <c r="C1" s="928"/>
      <c r="D1" s="928"/>
      <c r="E1" s="928"/>
      <c r="F1" s="928"/>
      <c r="G1" s="928"/>
      <c r="H1" s="928"/>
      <c r="I1" s="928"/>
      <c r="J1" s="928"/>
      <c r="K1" s="928"/>
      <c r="L1" s="928"/>
      <c r="M1" s="928"/>
      <c r="N1" s="929"/>
    </row>
    <row r="2" spans="1:14" ht="30" customHeight="1" x14ac:dyDescent="0.25">
      <c r="A2" s="182" t="s">
        <v>558</v>
      </c>
      <c r="B2" s="914" t="s">
        <v>0</v>
      </c>
      <c r="C2" s="914"/>
      <c r="D2" s="914"/>
      <c r="E2" s="914" t="s">
        <v>2</v>
      </c>
      <c r="F2" s="914"/>
      <c r="G2" s="914"/>
      <c r="H2" s="914" t="s">
        <v>1</v>
      </c>
      <c r="I2" s="914"/>
      <c r="J2" s="914"/>
      <c r="K2" s="914" t="s">
        <v>135</v>
      </c>
      <c r="L2" s="914"/>
      <c r="M2" s="914"/>
      <c r="N2" s="915" t="s">
        <v>4</v>
      </c>
    </row>
    <row r="3" spans="1:14" ht="15" customHeight="1" x14ac:dyDescent="0.25">
      <c r="A3" s="182"/>
      <c r="B3" s="183" t="s">
        <v>23</v>
      </c>
      <c r="C3" s="183" t="s">
        <v>24</v>
      </c>
      <c r="D3" s="183" t="s">
        <v>4</v>
      </c>
      <c r="E3" s="183" t="s">
        <v>23</v>
      </c>
      <c r="F3" s="183" t="s">
        <v>24</v>
      </c>
      <c r="G3" s="183" t="s">
        <v>4</v>
      </c>
      <c r="H3" s="183" t="s">
        <v>23</v>
      </c>
      <c r="I3" s="183" t="s">
        <v>24</v>
      </c>
      <c r="J3" s="183" t="s">
        <v>4</v>
      </c>
      <c r="K3" s="183" t="s">
        <v>23</v>
      </c>
      <c r="L3" s="183" t="s">
        <v>24</v>
      </c>
      <c r="M3" s="183" t="s">
        <v>4</v>
      </c>
      <c r="N3" s="916"/>
    </row>
    <row r="4" spans="1:14" ht="15" customHeight="1" x14ac:dyDescent="0.25">
      <c r="A4" s="176" t="s">
        <v>559</v>
      </c>
      <c r="B4" s="184">
        <f>6/58</f>
        <v>0.10344827586206896</v>
      </c>
      <c r="C4" s="184">
        <v>7.0000000000000007E-2</v>
      </c>
      <c r="D4" s="184">
        <v>0.1</v>
      </c>
      <c r="E4" s="184"/>
      <c r="F4" s="184"/>
      <c r="G4" s="184"/>
      <c r="H4" s="184">
        <v>7.0000000000000007E-2</v>
      </c>
      <c r="I4" s="184"/>
      <c r="J4" s="184">
        <v>7.0000000000000007E-2</v>
      </c>
      <c r="K4" s="184"/>
      <c r="L4" s="184"/>
      <c r="M4" s="184"/>
      <c r="N4" s="185">
        <v>7.0000000000000007E-2</v>
      </c>
    </row>
    <row r="5" spans="1:14" ht="15" customHeight="1" x14ac:dyDescent="0.25">
      <c r="A5" s="176" t="s">
        <v>560</v>
      </c>
      <c r="B5" s="184">
        <v>0.15</v>
      </c>
      <c r="C5" s="184"/>
      <c r="D5" s="184">
        <v>0.15</v>
      </c>
      <c r="E5" s="184"/>
      <c r="F5" s="184"/>
      <c r="G5" s="184"/>
      <c r="H5" s="184">
        <v>0.09</v>
      </c>
      <c r="I5" s="184"/>
      <c r="J5" s="184">
        <v>0.09</v>
      </c>
      <c r="K5" s="184"/>
      <c r="L5" s="184"/>
      <c r="M5" s="184"/>
      <c r="N5" s="185">
        <v>0.12</v>
      </c>
    </row>
    <row r="6" spans="1:14" x14ac:dyDescent="0.25">
      <c r="A6" s="176" t="s">
        <v>561</v>
      </c>
      <c r="B6" s="184">
        <f>7/91</f>
        <v>7.6923076923076927E-2</v>
      </c>
      <c r="C6" s="184"/>
      <c r="D6" s="184">
        <f>7/91</f>
        <v>7.6923076923076927E-2</v>
      </c>
      <c r="E6" s="184"/>
      <c r="F6" s="184"/>
      <c r="G6" s="184"/>
      <c r="H6" s="184">
        <f>2/62</f>
        <v>3.2258064516129031E-2</v>
      </c>
      <c r="I6" s="184"/>
      <c r="J6" s="184">
        <v>0.03</v>
      </c>
      <c r="K6" s="184"/>
      <c r="L6" s="184">
        <v>0.2</v>
      </c>
      <c r="M6" s="184">
        <v>0.06</v>
      </c>
      <c r="N6" s="185">
        <v>0.06</v>
      </c>
    </row>
    <row r="7" spans="1:14" ht="15.75" thickBot="1" x14ac:dyDescent="0.3">
      <c r="A7" s="174" t="s">
        <v>127</v>
      </c>
      <c r="B7" s="186">
        <v>0.11</v>
      </c>
      <c r="C7" s="186">
        <v>7.0000000000000007E-2</v>
      </c>
      <c r="D7" s="186">
        <v>0.11</v>
      </c>
      <c r="E7" s="186"/>
      <c r="F7" s="186"/>
      <c r="G7" s="186"/>
      <c r="H7" s="186">
        <v>0.06</v>
      </c>
      <c r="I7" s="186"/>
      <c r="J7" s="186">
        <v>0.06</v>
      </c>
      <c r="K7" s="186"/>
      <c r="L7" s="186">
        <v>0.08</v>
      </c>
      <c r="M7" s="187">
        <v>0.03</v>
      </c>
      <c r="N7" s="237">
        <v>0.08</v>
      </c>
    </row>
    <row r="8" spans="1:14" ht="15.75" thickBot="1" x14ac:dyDescent="0.3">
      <c r="A8" s="99"/>
      <c r="B8" s="99"/>
      <c r="C8" s="99"/>
      <c r="D8" s="99"/>
      <c r="E8" s="99"/>
      <c r="F8" s="99"/>
      <c r="G8" s="99"/>
      <c r="H8" s="99"/>
      <c r="I8" s="99"/>
      <c r="J8" s="99"/>
      <c r="K8" s="99"/>
      <c r="L8" s="99"/>
      <c r="M8" s="99"/>
      <c r="N8" s="99"/>
    </row>
    <row r="9" spans="1:14" ht="26.25" x14ac:dyDescent="0.25">
      <c r="A9" s="188" t="s">
        <v>2291</v>
      </c>
      <c r="B9" s="914" t="s">
        <v>0</v>
      </c>
      <c r="C9" s="914"/>
      <c r="D9" s="914"/>
      <c r="E9" s="914" t="s">
        <v>2</v>
      </c>
      <c r="F9" s="914"/>
      <c r="G9" s="914"/>
      <c r="H9" s="914" t="s">
        <v>1</v>
      </c>
      <c r="I9" s="914"/>
      <c r="J9" s="914"/>
      <c r="K9" s="914" t="s">
        <v>135</v>
      </c>
      <c r="L9" s="914"/>
      <c r="M9" s="914"/>
      <c r="N9" s="915" t="s">
        <v>4</v>
      </c>
    </row>
    <row r="10" spans="1:14" x14ac:dyDescent="0.25">
      <c r="A10" s="182"/>
      <c r="B10" s="183" t="s">
        <v>23</v>
      </c>
      <c r="C10" s="183" t="s">
        <v>24</v>
      </c>
      <c r="D10" s="183" t="s">
        <v>4</v>
      </c>
      <c r="E10" s="183" t="s">
        <v>23</v>
      </c>
      <c r="F10" s="183" t="s">
        <v>24</v>
      </c>
      <c r="G10" s="183" t="s">
        <v>4</v>
      </c>
      <c r="H10" s="183" t="s">
        <v>23</v>
      </c>
      <c r="I10" s="183" t="s">
        <v>24</v>
      </c>
      <c r="J10" s="183" t="s">
        <v>4</v>
      </c>
      <c r="K10" s="183" t="s">
        <v>23</v>
      </c>
      <c r="L10" s="183" t="s">
        <v>24</v>
      </c>
      <c r="M10" s="183" t="s">
        <v>4</v>
      </c>
      <c r="N10" s="916"/>
    </row>
    <row r="11" spans="1:14" ht="15.75" thickBot="1" x14ac:dyDescent="0.3">
      <c r="A11" s="174" t="s">
        <v>127</v>
      </c>
      <c r="B11" s="184">
        <v>0</v>
      </c>
      <c r="C11" s="184">
        <v>0</v>
      </c>
      <c r="D11" s="184">
        <v>0</v>
      </c>
      <c r="E11" s="184">
        <f>3/45</f>
        <v>6.6666666666666666E-2</v>
      </c>
      <c r="F11" s="184">
        <v>0</v>
      </c>
      <c r="G11" s="184">
        <f>3/45</f>
        <v>6.6666666666666666E-2</v>
      </c>
      <c r="H11" s="184">
        <v>0</v>
      </c>
      <c r="I11" s="184">
        <v>0</v>
      </c>
      <c r="J11" s="184">
        <v>0</v>
      </c>
      <c r="K11" s="184">
        <f>1/5</f>
        <v>0.2</v>
      </c>
      <c r="L11" s="184">
        <v>0</v>
      </c>
      <c r="M11" s="184">
        <f>1/5</f>
        <v>0.2</v>
      </c>
      <c r="N11" s="185">
        <f>4/50</f>
        <v>0.08</v>
      </c>
    </row>
    <row r="12" spans="1:14" ht="15.75" thickBot="1" x14ac:dyDescent="0.3">
      <c r="A12" s="99"/>
      <c r="B12" s="99"/>
      <c r="C12" s="99"/>
      <c r="D12" s="99"/>
      <c r="E12" s="99"/>
      <c r="F12" s="99"/>
      <c r="G12" s="99"/>
      <c r="H12" s="99"/>
      <c r="I12" s="99"/>
      <c r="J12" s="99"/>
      <c r="K12" s="99"/>
      <c r="L12" s="99"/>
      <c r="M12" s="99"/>
      <c r="N12" s="99"/>
    </row>
    <row r="13" spans="1:14" ht="26.25" x14ac:dyDescent="0.25">
      <c r="A13" s="188" t="s">
        <v>2292</v>
      </c>
      <c r="B13" s="914" t="s">
        <v>0</v>
      </c>
      <c r="C13" s="914"/>
      <c r="D13" s="914"/>
      <c r="E13" s="914" t="s">
        <v>2</v>
      </c>
      <c r="F13" s="914"/>
      <c r="G13" s="914"/>
      <c r="H13" s="914" t="s">
        <v>1</v>
      </c>
      <c r="I13" s="914"/>
      <c r="J13" s="914"/>
      <c r="K13" s="914" t="s">
        <v>135</v>
      </c>
      <c r="L13" s="914"/>
      <c r="M13" s="914"/>
      <c r="N13" s="915" t="s">
        <v>4</v>
      </c>
    </row>
    <row r="14" spans="1:14" x14ac:dyDescent="0.25">
      <c r="A14" s="182"/>
      <c r="B14" s="183" t="s">
        <v>23</v>
      </c>
      <c r="C14" s="183" t="s">
        <v>24</v>
      </c>
      <c r="D14" s="183" t="s">
        <v>4</v>
      </c>
      <c r="E14" s="183" t="s">
        <v>23</v>
      </c>
      <c r="F14" s="183" t="s">
        <v>24</v>
      </c>
      <c r="G14" s="183" t="s">
        <v>4</v>
      </c>
      <c r="H14" s="183" t="s">
        <v>23</v>
      </c>
      <c r="I14" s="183" t="s">
        <v>24</v>
      </c>
      <c r="J14" s="183" t="s">
        <v>4</v>
      </c>
      <c r="K14" s="183" t="s">
        <v>23</v>
      </c>
      <c r="L14" s="183" t="s">
        <v>24</v>
      </c>
      <c r="M14" s="183" t="s">
        <v>4</v>
      </c>
      <c r="N14" s="916"/>
    </row>
    <row r="15" spans="1:14" x14ac:dyDescent="0.25">
      <c r="A15" s="189" t="s">
        <v>562</v>
      </c>
      <c r="B15" s="190">
        <v>38</v>
      </c>
      <c r="C15" s="190">
        <v>0</v>
      </c>
      <c r="D15" s="190">
        <v>38</v>
      </c>
      <c r="E15" s="190"/>
      <c r="F15" s="190"/>
      <c r="G15" s="190"/>
      <c r="H15" s="190">
        <v>5</v>
      </c>
      <c r="I15" s="190">
        <v>0</v>
      </c>
      <c r="J15" s="190">
        <v>5</v>
      </c>
      <c r="K15" s="190">
        <v>15</v>
      </c>
      <c r="L15" s="190">
        <v>11</v>
      </c>
      <c r="M15" s="190">
        <v>14</v>
      </c>
      <c r="N15" s="191">
        <v>24</v>
      </c>
    </row>
    <row r="16" spans="1:14" x14ac:dyDescent="0.25">
      <c r="A16" s="189" t="s">
        <v>563</v>
      </c>
      <c r="B16" s="190">
        <v>30</v>
      </c>
      <c r="C16" s="190">
        <v>57</v>
      </c>
      <c r="D16" s="190">
        <v>33</v>
      </c>
      <c r="E16" s="190"/>
      <c r="F16" s="190"/>
      <c r="G16" s="190"/>
      <c r="H16" s="190">
        <v>6</v>
      </c>
      <c r="I16" s="190">
        <v>57</v>
      </c>
      <c r="J16" s="190">
        <v>10</v>
      </c>
      <c r="K16" s="190">
        <v>17</v>
      </c>
      <c r="L16" s="190">
        <v>7</v>
      </c>
      <c r="M16" s="190">
        <v>14</v>
      </c>
      <c r="N16" s="191">
        <v>27</v>
      </c>
    </row>
    <row r="17" spans="1:14" x14ac:dyDescent="0.25">
      <c r="A17" s="189" t="s">
        <v>564</v>
      </c>
      <c r="B17" s="190">
        <v>38</v>
      </c>
      <c r="C17" s="190">
        <v>85</v>
      </c>
      <c r="D17" s="190">
        <v>43</v>
      </c>
      <c r="E17" s="190"/>
      <c r="F17" s="190"/>
      <c r="G17" s="190"/>
      <c r="H17" s="190">
        <v>18</v>
      </c>
      <c r="I17" s="190">
        <v>13</v>
      </c>
      <c r="J17" s="190">
        <v>18</v>
      </c>
      <c r="K17" s="190">
        <v>20</v>
      </c>
      <c r="L17" s="190">
        <v>11</v>
      </c>
      <c r="M17" s="190">
        <v>17</v>
      </c>
      <c r="N17" s="191">
        <v>34</v>
      </c>
    </row>
    <row r="18" spans="1:14" ht="26.25" x14ac:dyDescent="0.25">
      <c r="A18" s="192" t="s">
        <v>565</v>
      </c>
      <c r="B18" s="190">
        <v>55</v>
      </c>
      <c r="C18" s="190">
        <v>80</v>
      </c>
      <c r="D18" s="190">
        <v>58</v>
      </c>
      <c r="E18" s="190"/>
      <c r="F18" s="190"/>
      <c r="G18" s="190"/>
      <c r="H18" s="190">
        <v>32</v>
      </c>
      <c r="I18" s="190">
        <v>0</v>
      </c>
      <c r="J18" s="190">
        <v>32</v>
      </c>
      <c r="K18" s="190">
        <v>14</v>
      </c>
      <c r="L18" s="190">
        <v>50</v>
      </c>
      <c r="M18" s="190">
        <v>27</v>
      </c>
      <c r="N18" s="191">
        <v>53</v>
      </c>
    </row>
    <row r="19" spans="1:14" x14ac:dyDescent="0.25">
      <c r="A19" s="189" t="s">
        <v>566</v>
      </c>
      <c r="B19" s="190">
        <v>62</v>
      </c>
      <c r="C19" s="190">
        <v>79</v>
      </c>
      <c r="D19" s="190">
        <v>63</v>
      </c>
      <c r="E19" s="190"/>
      <c r="F19" s="190"/>
      <c r="G19" s="190"/>
      <c r="H19" s="190">
        <v>7</v>
      </c>
      <c r="I19" s="190">
        <v>23</v>
      </c>
      <c r="J19" s="190">
        <v>11</v>
      </c>
      <c r="K19" s="190">
        <v>21</v>
      </c>
      <c r="L19" s="190">
        <v>8</v>
      </c>
      <c r="M19" s="190">
        <v>18</v>
      </c>
      <c r="N19" s="191">
        <v>47</v>
      </c>
    </row>
    <row r="20" spans="1:14" ht="26.25" x14ac:dyDescent="0.25">
      <c r="A20" s="193" t="s">
        <v>567</v>
      </c>
      <c r="B20" s="190">
        <v>64</v>
      </c>
      <c r="C20" s="190">
        <v>0</v>
      </c>
      <c r="D20" s="190">
        <v>64</v>
      </c>
      <c r="E20" s="190"/>
      <c r="F20" s="190"/>
      <c r="G20" s="190"/>
      <c r="H20" s="190">
        <v>12</v>
      </c>
      <c r="I20" s="190">
        <v>0</v>
      </c>
      <c r="J20" s="190">
        <v>12</v>
      </c>
      <c r="K20" s="190">
        <v>5</v>
      </c>
      <c r="L20" s="190">
        <v>18</v>
      </c>
      <c r="M20" s="190">
        <v>8</v>
      </c>
      <c r="N20" s="191">
        <v>49</v>
      </c>
    </row>
    <row r="21" spans="1:14" x14ac:dyDescent="0.25">
      <c r="A21" s="189" t="s">
        <v>568</v>
      </c>
      <c r="B21" s="190">
        <v>20</v>
      </c>
      <c r="C21" s="190">
        <v>0</v>
      </c>
      <c r="D21" s="190">
        <v>20</v>
      </c>
      <c r="E21" s="190"/>
      <c r="F21" s="190"/>
      <c r="G21" s="190"/>
      <c r="H21" s="190">
        <v>6</v>
      </c>
      <c r="I21" s="190">
        <v>0</v>
      </c>
      <c r="J21" s="190">
        <v>6</v>
      </c>
      <c r="K21" s="190">
        <v>0</v>
      </c>
      <c r="L21" s="190">
        <v>0</v>
      </c>
      <c r="M21" s="190">
        <v>0</v>
      </c>
      <c r="N21" s="191">
        <v>13</v>
      </c>
    </row>
    <row r="22" spans="1:14" ht="26.25" x14ac:dyDescent="0.25">
      <c r="A22" s="192" t="s">
        <v>569</v>
      </c>
      <c r="B22" s="194">
        <v>38</v>
      </c>
      <c r="C22" s="194">
        <v>12</v>
      </c>
      <c r="D22" s="194">
        <v>36</v>
      </c>
      <c r="E22" s="194"/>
      <c r="F22" s="194"/>
      <c r="G22" s="194"/>
      <c r="H22" s="194">
        <v>29</v>
      </c>
      <c r="I22" s="194">
        <v>20</v>
      </c>
      <c r="J22" s="194">
        <v>23</v>
      </c>
      <c r="K22" s="194">
        <v>24</v>
      </c>
      <c r="L22" s="194">
        <v>6</v>
      </c>
      <c r="M22" s="194">
        <v>15</v>
      </c>
      <c r="N22" s="195">
        <v>31</v>
      </c>
    </row>
    <row r="23" spans="1:14" x14ac:dyDescent="0.25">
      <c r="A23" s="189" t="s">
        <v>570</v>
      </c>
      <c r="B23" s="196">
        <v>28</v>
      </c>
      <c r="C23" s="196">
        <v>24</v>
      </c>
      <c r="D23" s="196">
        <v>27</v>
      </c>
      <c r="E23" s="196"/>
      <c r="F23" s="196"/>
      <c r="G23" s="196"/>
      <c r="H23" s="196">
        <v>27</v>
      </c>
      <c r="I23" s="196">
        <v>0</v>
      </c>
      <c r="J23" s="196">
        <v>27</v>
      </c>
      <c r="K23" s="196">
        <v>0</v>
      </c>
      <c r="L23" s="196">
        <v>0</v>
      </c>
      <c r="M23" s="196">
        <v>0</v>
      </c>
      <c r="N23" s="197">
        <v>27</v>
      </c>
    </row>
    <row r="24" spans="1:14" ht="15.75" thickBot="1" x14ac:dyDescent="0.3">
      <c r="A24" s="174" t="s">
        <v>127</v>
      </c>
      <c r="B24" s="198">
        <v>42</v>
      </c>
      <c r="C24" s="198">
        <v>61</v>
      </c>
      <c r="D24" s="198">
        <v>43</v>
      </c>
      <c r="E24" s="198"/>
      <c r="F24" s="198"/>
      <c r="G24" s="198"/>
      <c r="H24" s="198">
        <v>13</v>
      </c>
      <c r="I24" s="198">
        <v>23</v>
      </c>
      <c r="J24" s="198">
        <v>14</v>
      </c>
      <c r="K24" s="198">
        <v>14</v>
      </c>
      <c r="L24" s="198">
        <v>11</v>
      </c>
      <c r="M24" s="198">
        <v>13</v>
      </c>
      <c r="N24" s="199">
        <v>34</v>
      </c>
    </row>
    <row r="25" spans="1:14" ht="15.75" thickBot="1" x14ac:dyDescent="0.3">
      <c r="A25" s="99"/>
      <c r="B25" s="99"/>
      <c r="C25" s="99"/>
      <c r="D25" s="99"/>
      <c r="E25" s="99"/>
      <c r="F25" s="99"/>
      <c r="G25" s="99"/>
      <c r="H25" s="99"/>
      <c r="I25" s="99"/>
      <c r="J25" s="99"/>
      <c r="K25" s="99"/>
      <c r="L25" s="99"/>
      <c r="M25" s="99"/>
      <c r="N25" s="99"/>
    </row>
    <row r="26" spans="1:14" ht="26.25" x14ac:dyDescent="0.25">
      <c r="A26" s="188" t="s">
        <v>571</v>
      </c>
      <c r="B26" s="914" t="s">
        <v>0</v>
      </c>
      <c r="C26" s="914"/>
      <c r="D26" s="914"/>
      <c r="E26" s="914" t="s">
        <v>2</v>
      </c>
      <c r="F26" s="914"/>
      <c r="G26" s="914"/>
      <c r="H26" s="914" t="s">
        <v>1</v>
      </c>
      <c r="I26" s="914"/>
      <c r="J26" s="914"/>
      <c r="K26" s="914" t="s">
        <v>135</v>
      </c>
      <c r="L26" s="914"/>
      <c r="M26" s="914"/>
      <c r="N26" s="915" t="s">
        <v>4</v>
      </c>
    </row>
    <row r="27" spans="1:14" x14ac:dyDescent="0.25">
      <c r="A27" s="182"/>
      <c r="B27" s="183" t="s">
        <v>23</v>
      </c>
      <c r="C27" s="183" t="s">
        <v>24</v>
      </c>
      <c r="D27" s="183" t="s">
        <v>4</v>
      </c>
      <c r="E27" s="183" t="s">
        <v>23</v>
      </c>
      <c r="F27" s="183" t="s">
        <v>24</v>
      </c>
      <c r="G27" s="183" t="s">
        <v>4</v>
      </c>
      <c r="H27" s="183" t="s">
        <v>23</v>
      </c>
      <c r="I27" s="183" t="s">
        <v>24</v>
      </c>
      <c r="J27" s="183" t="s">
        <v>4</v>
      </c>
      <c r="K27" s="183" t="s">
        <v>23</v>
      </c>
      <c r="L27" s="183" t="s">
        <v>24</v>
      </c>
      <c r="M27" s="183" t="s">
        <v>4</v>
      </c>
      <c r="N27" s="916"/>
    </row>
    <row r="28" spans="1:14" ht="39" x14ac:dyDescent="0.25">
      <c r="A28" s="176" t="s">
        <v>572</v>
      </c>
      <c r="B28" s="190">
        <v>40.76</v>
      </c>
      <c r="C28" s="190">
        <v>48.92</v>
      </c>
      <c r="D28" s="190">
        <v>42.99</v>
      </c>
      <c r="E28" s="190"/>
      <c r="F28" s="190"/>
      <c r="G28" s="190"/>
      <c r="H28" s="190">
        <v>17.649999999999999</v>
      </c>
      <c r="I28" s="190">
        <v>24.19</v>
      </c>
      <c r="J28" s="190">
        <v>19.96</v>
      </c>
      <c r="K28" s="190">
        <v>17.78</v>
      </c>
      <c r="L28" s="190">
        <v>16.670000000000002</v>
      </c>
      <c r="M28" s="190">
        <v>17.54</v>
      </c>
      <c r="N28" s="191">
        <v>35.340000000000003</v>
      </c>
    </row>
    <row r="29" spans="1:14" x14ac:dyDescent="0.25">
      <c r="A29" s="176" t="s">
        <v>573</v>
      </c>
      <c r="B29" s="190">
        <v>42.79</v>
      </c>
      <c r="C29" s="190">
        <v>26.89</v>
      </c>
      <c r="D29" s="190">
        <v>37.6</v>
      </c>
      <c r="E29" s="190"/>
      <c r="F29" s="190"/>
      <c r="G29" s="190"/>
      <c r="H29" s="190">
        <v>7.07</v>
      </c>
      <c r="I29" s="190">
        <v>10.81</v>
      </c>
      <c r="J29" s="190">
        <v>9.31</v>
      </c>
      <c r="K29" s="190">
        <v>4.08</v>
      </c>
      <c r="L29" s="190">
        <v>5.56</v>
      </c>
      <c r="M29" s="190">
        <v>4.4800000000000004</v>
      </c>
      <c r="N29" s="191">
        <v>28.04</v>
      </c>
    </row>
    <row r="30" spans="1:14" ht="26.25" x14ac:dyDescent="0.25">
      <c r="A30" s="176" t="s">
        <v>574</v>
      </c>
      <c r="B30" s="190">
        <v>57.94</v>
      </c>
      <c r="C30" s="190"/>
      <c r="D30" s="190">
        <v>57.94</v>
      </c>
      <c r="E30" s="190"/>
      <c r="F30" s="190"/>
      <c r="G30" s="190"/>
      <c r="H30" s="190">
        <v>18.07</v>
      </c>
      <c r="I30" s="190"/>
      <c r="J30" s="190">
        <v>18.07</v>
      </c>
      <c r="K30" s="190">
        <v>6.67</v>
      </c>
      <c r="L30" s="190">
        <v>0</v>
      </c>
      <c r="M30" s="190">
        <v>4.55</v>
      </c>
      <c r="N30" s="191">
        <v>43.89</v>
      </c>
    </row>
    <row r="31" spans="1:14" x14ac:dyDescent="0.25">
      <c r="A31" s="176" t="s">
        <v>575</v>
      </c>
      <c r="B31" s="190">
        <v>33.29</v>
      </c>
      <c r="C31" s="190">
        <v>36.159999999999997</v>
      </c>
      <c r="D31" s="190">
        <v>34.47</v>
      </c>
      <c r="E31" s="190"/>
      <c r="F31" s="190"/>
      <c r="G31" s="190"/>
      <c r="H31" s="190">
        <v>12.32</v>
      </c>
      <c r="I31" s="190">
        <v>11.19</v>
      </c>
      <c r="J31" s="190">
        <v>12.01</v>
      </c>
      <c r="K31" s="190">
        <v>6.52</v>
      </c>
      <c r="L31" s="190">
        <v>8.33</v>
      </c>
      <c r="M31" s="190">
        <v>6.9</v>
      </c>
      <c r="N31" s="191">
        <v>27.21</v>
      </c>
    </row>
    <row r="32" spans="1:14" ht="26.25" x14ac:dyDescent="0.25">
      <c r="A32" s="176" t="s">
        <v>576</v>
      </c>
      <c r="B32" s="190">
        <v>25.81</v>
      </c>
      <c r="C32" s="190">
        <v>16.670000000000002</v>
      </c>
      <c r="D32" s="190">
        <v>18.62</v>
      </c>
      <c r="E32" s="190"/>
      <c r="F32" s="190"/>
      <c r="G32" s="190"/>
      <c r="H32" s="190"/>
      <c r="I32" s="190"/>
      <c r="J32" s="190"/>
      <c r="K32" s="190"/>
      <c r="L32" s="190"/>
      <c r="M32" s="190"/>
      <c r="N32" s="191">
        <v>18.62</v>
      </c>
    </row>
    <row r="33" spans="1:14" ht="26.25" x14ac:dyDescent="0.25">
      <c r="A33" s="176" t="s">
        <v>577</v>
      </c>
      <c r="B33" s="190">
        <v>23.63</v>
      </c>
      <c r="C33" s="190">
        <v>22.55</v>
      </c>
      <c r="D33" s="190">
        <v>23.38</v>
      </c>
      <c r="E33" s="190"/>
      <c r="F33" s="190"/>
      <c r="G33" s="190"/>
      <c r="H33" s="190">
        <v>10.53</v>
      </c>
      <c r="I33" s="190">
        <v>11.04</v>
      </c>
      <c r="J33" s="190">
        <v>10.78</v>
      </c>
      <c r="K33" s="190">
        <v>4.17</v>
      </c>
      <c r="L33" s="190">
        <v>18.75</v>
      </c>
      <c r="M33" s="190">
        <v>10</v>
      </c>
      <c r="N33" s="191">
        <v>17.489999999999998</v>
      </c>
    </row>
    <row r="34" spans="1:14" x14ac:dyDescent="0.25">
      <c r="A34" s="176" t="s">
        <v>578</v>
      </c>
      <c r="B34" s="190">
        <v>60.22</v>
      </c>
      <c r="C34" s="190">
        <v>52.25</v>
      </c>
      <c r="D34" s="190">
        <v>57.92</v>
      </c>
      <c r="E34" s="190"/>
      <c r="F34" s="190"/>
      <c r="G34" s="190"/>
      <c r="H34" s="190">
        <v>5.62</v>
      </c>
      <c r="I34" s="190">
        <v>16.670000000000002</v>
      </c>
      <c r="J34" s="190">
        <v>9.49</v>
      </c>
      <c r="K34" s="190">
        <v>10</v>
      </c>
      <c r="L34" s="190">
        <v>16.670000000000002</v>
      </c>
      <c r="M34" s="190">
        <v>13.64</v>
      </c>
      <c r="N34" s="191">
        <v>49.73</v>
      </c>
    </row>
    <row r="35" spans="1:14" ht="15.75" thickBot="1" x14ac:dyDescent="0.3">
      <c r="A35" s="174" t="s">
        <v>127</v>
      </c>
      <c r="B35" s="198">
        <v>36.32</v>
      </c>
      <c r="C35" s="198">
        <v>34.33</v>
      </c>
      <c r="D35" s="198">
        <v>35.74</v>
      </c>
      <c r="E35" s="198"/>
      <c r="F35" s="198"/>
      <c r="G35" s="198"/>
      <c r="H35" s="198">
        <v>12.01</v>
      </c>
      <c r="I35" s="198">
        <v>12.91</v>
      </c>
      <c r="J35" s="198">
        <v>12.39</v>
      </c>
      <c r="K35" s="198">
        <v>8.4700000000000006</v>
      </c>
      <c r="L35" s="198">
        <v>11.69</v>
      </c>
      <c r="M35" s="198">
        <v>9.4</v>
      </c>
      <c r="N35" s="199">
        <v>27.15</v>
      </c>
    </row>
    <row r="36" spans="1:14" ht="15.75" thickBot="1" x14ac:dyDescent="0.3">
      <c r="A36" s="99"/>
      <c r="B36" s="99"/>
      <c r="C36" s="99"/>
      <c r="D36" s="99"/>
      <c r="E36" s="99"/>
      <c r="F36" s="99"/>
      <c r="G36" s="99"/>
      <c r="H36" s="99"/>
      <c r="I36" s="99"/>
      <c r="J36" s="99"/>
      <c r="K36" s="99"/>
      <c r="L36" s="99"/>
      <c r="M36" s="99"/>
      <c r="N36" s="99"/>
    </row>
    <row r="37" spans="1:14" ht="26.25" x14ac:dyDescent="0.25">
      <c r="A37" s="188" t="s">
        <v>579</v>
      </c>
      <c r="B37" s="914" t="s">
        <v>0</v>
      </c>
      <c r="C37" s="914"/>
      <c r="D37" s="914"/>
      <c r="E37" s="914" t="s">
        <v>2</v>
      </c>
      <c r="F37" s="914"/>
      <c r="G37" s="914"/>
      <c r="H37" s="914" t="s">
        <v>1</v>
      </c>
      <c r="I37" s="914"/>
      <c r="J37" s="914"/>
      <c r="K37" s="914" t="s">
        <v>135</v>
      </c>
      <c r="L37" s="914"/>
      <c r="M37" s="914"/>
      <c r="N37" s="915" t="s">
        <v>4</v>
      </c>
    </row>
    <row r="38" spans="1:14" x14ac:dyDescent="0.25">
      <c r="A38" s="182"/>
      <c r="B38" s="183" t="s">
        <v>23</v>
      </c>
      <c r="C38" s="183" t="s">
        <v>24</v>
      </c>
      <c r="D38" s="183" t="s">
        <v>4</v>
      </c>
      <c r="E38" s="183" t="s">
        <v>23</v>
      </c>
      <c r="F38" s="183" t="s">
        <v>24</v>
      </c>
      <c r="G38" s="183" t="s">
        <v>4</v>
      </c>
      <c r="H38" s="183" t="s">
        <v>23</v>
      </c>
      <c r="I38" s="183" t="s">
        <v>24</v>
      </c>
      <c r="J38" s="183" t="s">
        <v>4</v>
      </c>
      <c r="K38" s="183" t="s">
        <v>23</v>
      </c>
      <c r="L38" s="183" t="s">
        <v>24</v>
      </c>
      <c r="M38" s="183" t="s">
        <v>4</v>
      </c>
      <c r="N38" s="916"/>
    </row>
    <row r="39" spans="1:14" x14ac:dyDescent="0.25">
      <c r="A39" s="176" t="s">
        <v>580</v>
      </c>
      <c r="B39" s="190">
        <v>17.95</v>
      </c>
      <c r="C39" s="190">
        <v>5.88</v>
      </c>
      <c r="D39" s="190">
        <v>14.29</v>
      </c>
      <c r="E39" s="190">
        <v>14.81</v>
      </c>
      <c r="F39" s="190"/>
      <c r="G39" s="190">
        <v>14.81</v>
      </c>
      <c r="H39" s="190">
        <v>8.57</v>
      </c>
      <c r="I39" s="190">
        <v>16.670000000000002</v>
      </c>
      <c r="J39" s="190">
        <v>9.2100000000000009</v>
      </c>
      <c r="K39" s="190"/>
      <c r="L39" s="190"/>
      <c r="M39" s="190"/>
      <c r="N39" s="191">
        <v>12.22</v>
      </c>
    </row>
    <row r="40" spans="1:14" x14ac:dyDescent="0.25">
      <c r="A40" s="176" t="s">
        <v>581</v>
      </c>
      <c r="B40" s="190">
        <v>6.84</v>
      </c>
      <c r="C40" s="190"/>
      <c r="D40" s="190">
        <v>6.45</v>
      </c>
      <c r="E40" s="190"/>
      <c r="F40" s="190"/>
      <c r="G40" s="190"/>
      <c r="H40" s="190">
        <v>8.6199999999999992</v>
      </c>
      <c r="I40" s="190"/>
      <c r="J40" s="190">
        <v>8.6199999999999992</v>
      </c>
      <c r="K40" s="190"/>
      <c r="L40" s="190"/>
      <c r="M40" s="190"/>
      <c r="N40" s="191">
        <v>6.77</v>
      </c>
    </row>
    <row r="41" spans="1:14" ht="15.75" thickBot="1" x14ac:dyDescent="0.3">
      <c r="A41" s="174" t="s">
        <v>127</v>
      </c>
      <c r="B41" s="198">
        <v>11.28</v>
      </c>
      <c r="C41" s="198">
        <v>4.88</v>
      </c>
      <c r="D41" s="198">
        <v>10.17</v>
      </c>
      <c r="E41" s="198">
        <v>14.81</v>
      </c>
      <c r="F41" s="198"/>
      <c r="G41" s="198">
        <v>14.81</v>
      </c>
      <c r="H41" s="198">
        <v>8.59</v>
      </c>
      <c r="I41" s="198">
        <v>16.670000000000002</v>
      </c>
      <c r="J41" s="198">
        <v>8.9600000000000009</v>
      </c>
      <c r="K41" s="198"/>
      <c r="L41" s="198"/>
      <c r="M41" s="198"/>
      <c r="N41" s="199">
        <v>9.69</v>
      </c>
    </row>
    <row r="42" spans="1:14" ht="15.75" thickBot="1" x14ac:dyDescent="0.3">
      <c r="A42" s="99"/>
      <c r="B42" s="99"/>
      <c r="C42" s="99"/>
      <c r="D42" s="99"/>
      <c r="E42" s="99"/>
      <c r="F42" s="99"/>
      <c r="G42" s="99"/>
      <c r="H42" s="99"/>
      <c r="I42" s="99"/>
      <c r="J42" s="99"/>
      <c r="K42" s="99"/>
      <c r="L42" s="99"/>
      <c r="M42" s="99"/>
      <c r="N42" s="99"/>
    </row>
    <row r="43" spans="1:14" ht="26.25" x14ac:dyDescent="0.25">
      <c r="A43" s="188" t="s">
        <v>582</v>
      </c>
      <c r="B43" s="914" t="s">
        <v>0</v>
      </c>
      <c r="C43" s="914"/>
      <c r="D43" s="914"/>
      <c r="E43" s="914" t="s">
        <v>2</v>
      </c>
      <c r="F43" s="914"/>
      <c r="G43" s="914"/>
      <c r="H43" s="914" t="s">
        <v>1</v>
      </c>
      <c r="I43" s="914"/>
      <c r="J43" s="914"/>
      <c r="K43" s="914" t="s">
        <v>135</v>
      </c>
      <c r="L43" s="914"/>
      <c r="M43" s="914"/>
      <c r="N43" s="915" t="s">
        <v>4</v>
      </c>
    </row>
    <row r="44" spans="1:14" x14ac:dyDescent="0.25">
      <c r="A44" s="182"/>
      <c r="B44" s="183" t="s">
        <v>23</v>
      </c>
      <c r="C44" s="183" t="s">
        <v>24</v>
      </c>
      <c r="D44" s="183" t="s">
        <v>4</v>
      </c>
      <c r="E44" s="183" t="s">
        <v>23</v>
      </c>
      <c r="F44" s="183" t="s">
        <v>24</v>
      </c>
      <c r="G44" s="183" t="s">
        <v>4</v>
      </c>
      <c r="H44" s="183" t="s">
        <v>23</v>
      </c>
      <c r="I44" s="183" t="s">
        <v>24</v>
      </c>
      <c r="J44" s="183" t="s">
        <v>4</v>
      </c>
      <c r="K44" s="183" t="s">
        <v>23</v>
      </c>
      <c r="L44" s="183" t="s">
        <v>24</v>
      </c>
      <c r="M44" s="183" t="s">
        <v>4</v>
      </c>
      <c r="N44" s="916"/>
    </row>
    <row r="45" spans="1:14" x14ac:dyDescent="0.25">
      <c r="A45" s="176" t="s">
        <v>583</v>
      </c>
      <c r="B45" s="200">
        <v>0.44540000000000002</v>
      </c>
      <c r="C45" s="200">
        <v>0.64</v>
      </c>
      <c r="D45" s="200">
        <v>0.503</v>
      </c>
      <c r="E45" s="200" t="s">
        <v>584</v>
      </c>
      <c r="F45" s="200" t="s">
        <v>584</v>
      </c>
      <c r="G45" s="200" t="s">
        <v>584</v>
      </c>
      <c r="H45" s="201">
        <v>5.3100000000000001E-2</v>
      </c>
      <c r="I45" s="200">
        <v>0.20749999999999999</v>
      </c>
      <c r="J45" s="200">
        <v>0.12790000000000001</v>
      </c>
      <c r="K45" s="200" t="s">
        <v>584</v>
      </c>
      <c r="L45" s="200">
        <v>0.3</v>
      </c>
      <c r="M45" s="200">
        <v>0.25</v>
      </c>
      <c r="N45" s="202">
        <v>0.38750000000000001</v>
      </c>
    </row>
    <row r="46" spans="1:14" x14ac:dyDescent="0.25">
      <c r="A46" s="176" t="s">
        <v>585</v>
      </c>
      <c r="B46" s="200">
        <v>0.34739999999999999</v>
      </c>
      <c r="C46" s="200" t="s">
        <v>584</v>
      </c>
      <c r="D46" s="200">
        <v>0.34739999999999999</v>
      </c>
      <c r="E46" s="200" t="s">
        <v>584</v>
      </c>
      <c r="F46" s="200" t="s">
        <v>584</v>
      </c>
      <c r="G46" s="200" t="s">
        <v>584</v>
      </c>
      <c r="H46" s="200">
        <v>6.7400000000000002E-2</v>
      </c>
      <c r="I46" s="200" t="s">
        <v>584</v>
      </c>
      <c r="J46" s="200">
        <v>6.7400000000000002E-2</v>
      </c>
      <c r="K46" s="200">
        <v>9.0909090909090912E-2</v>
      </c>
      <c r="L46" s="200" t="s">
        <v>584</v>
      </c>
      <c r="M46" s="200">
        <v>9.0909090909090912E-2</v>
      </c>
      <c r="N46" s="202">
        <v>0.25879999999999997</v>
      </c>
    </row>
    <row r="47" spans="1:14" x14ac:dyDescent="0.25">
      <c r="A47" s="203" t="s">
        <v>586</v>
      </c>
      <c r="B47" s="200">
        <v>0.26069999999999999</v>
      </c>
      <c r="C47" s="200">
        <v>0.2074</v>
      </c>
      <c r="D47" s="200">
        <v>0.24490000000000001</v>
      </c>
      <c r="E47" s="200">
        <v>0.125</v>
      </c>
      <c r="F47" s="200" t="s">
        <v>584</v>
      </c>
      <c r="G47" s="200">
        <v>0.12239999999999999</v>
      </c>
      <c r="H47" s="200">
        <v>3.9E-2</v>
      </c>
      <c r="I47" s="200">
        <v>0.5</v>
      </c>
      <c r="J47" s="200">
        <v>6.1699999999999998E-2</v>
      </c>
      <c r="K47" s="200" t="s">
        <v>584</v>
      </c>
      <c r="L47" s="200">
        <v>1</v>
      </c>
      <c r="M47" s="200">
        <v>0.16669999999999999</v>
      </c>
      <c r="N47" s="202">
        <v>0.2024</v>
      </c>
    </row>
    <row r="48" spans="1:14" x14ac:dyDescent="0.25">
      <c r="A48" s="203" t="s">
        <v>587</v>
      </c>
      <c r="B48" s="200">
        <v>0.38140000000000002</v>
      </c>
      <c r="C48" s="200">
        <v>0.8571428571428571</v>
      </c>
      <c r="D48" s="200">
        <v>0.41349999999999998</v>
      </c>
      <c r="E48" s="200" t="s">
        <v>584</v>
      </c>
      <c r="F48" s="200" t="s">
        <v>584</v>
      </c>
      <c r="G48" s="200" t="s">
        <v>584</v>
      </c>
      <c r="H48" s="200">
        <v>0.12770000000000001</v>
      </c>
      <c r="I48" s="200" t="s">
        <v>584</v>
      </c>
      <c r="J48" s="200">
        <v>0.12770000000000001</v>
      </c>
      <c r="K48" s="200">
        <v>9.5200000000000007E-2</v>
      </c>
      <c r="L48" s="200">
        <v>0.2</v>
      </c>
      <c r="M48" s="200">
        <v>0.1154</v>
      </c>
      <c r="N48" s="202">
        <v>0.32100000000000001</v>
      </c>
    </row>
    <row r="49" spans="1:14" ht="26.25" x14ac:dyDescent="0.25">
      <c r="A49" s="204" t="s">
        <v>588</v>
      </c>
      <c r="B49" s="200">
        <v>0.52173913043478259</v>
      </c>
      <c r="C49" s="200">
        <v>0.75760000000000005</v>
      </c>
      <c r="D49" s="200">
        <v>0.62029999999999996</v>
      </c>
      <c r="E49" s="200" t="s">
        <v>584</v>
      </c>
      <c r="F49" s="200" t="s">
        <v>584</v>
      </c>
      <c r="G49" s="200" t="s">
        <v>584</v>
      </c>
      <c r="H49" s="200">
        <v>0.1176</v>
      </c>
      <c r="I49" s="200">
        <v>0.2857142857142857</v>
      </c>
      <c r="J49" s="200">
        <v>0.16669999999999999</v>
      </c>
      <c r="K49" s="200" t="s">
        <v>584</v>
      </c>
      <c r="L49" s="200" t="s">
        <v>584</v>
      </c>
      <c r="M49" s="200" t="s">
        <v>584</v>
      </c>
      <c r="N49" s="202">
        <v>0.43440000000000001</v>
      </c>
    </row>
    <row r="50" spans="1:14" x14ac:dyDescent="0.25">
      <c r="A50" s="203" t="s">
        <v>589</v>
      </c>
      <c r="B50" s="200">
        <v>0.2233</v>
      </c>
      <c r="C50" s="200">
        <v>0.40479999999999999</v>
      </c>
      <c r="D50" s="200">
        <v>0.3231</v>
      </c>
      <c r="E50" s="200" t="s">
        <v>584</v>
      </c>
      <c r="F50" s="200" t="s">
        <v>584</v>
      </c>
      <c r="G50" s="200" t="s">
        <v>584</v>
      </c>
      <c r="H50" s="200">
        <v>0.1515</v>
      </c>
      <c r="I50" s="200">
        <v>0.19400000000000001</v>
      </c>
      <c r="J50" s="200">
        <v>0.18</v>
      </c>
      <c r="K50" s="200" t="s">
        <v>584</v>
      </c>
      <c r="L50" s="200">
        <v>0.4</v>
      </c>
      <c r="M50" s="200">
        <v>0.18179999999999999</v>
      </c>
      <c r="N50" s="202">
        <v>0.27489999999999998</v>
      </c>
    </row>
    <row r="51" spans="1:14" x14ac:dyDescent="0.25">
      <c r="A51" s="203" t="s">
        <v>590</v>
      </c>
      <c r="B51" s="200">
        <v>0.2132</v>
      </c>
      <c r="C51" s="200">
        <v>0.3755</v>
      </c>
      <c r="D51" s="200">
        <v>0.27229999999999999</v>
      </c>
      <c r="E51" s="200" t="s">
        <v>584</v>
      </c>
      <c r="F51" s="200" t="s">
        <v>584</v>
      </c>
      <c r="G51" s="200" t="s">
        <v>584</v>
      </c>
      <c r="H51" s="200">
        <v>7.0199999999999999E-2</v>
      </c>
      <c r="I51" s="200">
        <v>6.25E-2</v>
      </c>
      <c r="J51" s="200">
        <v>6.54E-2</v>
      </c>
      <c r="K51" s="200" t="s">
        <v>584</v>
      </c>
      <c r="L51" s="200" t="s">
        <v>584</v>
      </c>
      <c r="M51" s="200" t="s">
        <v>584</v>
      </c>
      <c r="N51" s="202">
        <v>0.23300000000000001</v>
      </c>
    </row>
    <row r="52" spans="1:14" x14ac:dyDescent="0.25">
      <c r="A52" s="203" t="s">
        <v>591</v>
      </c>
      <c r="B52" s="200">
        <v>0.376</v>
      </c>
      <c r="C52" s="200">
        <v>0.57630000000000003</v>
      </c>
      <c r="D52" s="200">
        <v>0.44019999999999998</v>
      </c>
      <c r="E52" s="200" t="s">
        <v>584</v>
      </c>
      <c r="F52" s="200" t="s">
        <v>584</v>
      </c>
      <c r="G52" s="200" t="s">
        <v>584</v>
      </c>
      <c r="H52" s="200">
        <v>5.4199999999999998E-2</v>
      </c>
      <c r="I52" s="200">
        <v>0.2656</v>
      </c>
      <c r="J52" s="200">
        <v>0.113</v>
      </c>
      <c r="K52" s="200">
        <v>0.05</v>
      </c>
      <c r="L52" s="200">
        <v>0.1333</v>
      </c>
      <c r="M52" s="200">
        <v>8.5699999999999998E-2</v>
      </c>
      <c r="N52" s="202">
        <v>0.30170000000000002</v>
      </c>
    </row>
    <row r="53" spans="1:14" ht="15.75" thickBot="1" x14ac:dyDescent="0.3">
      <c r="A53" s="174" t="s">
        <v>127</v>
      </c>
      <c r="B53" s="238">
        <v>0.3231</v>
      </c>
      <c r="C53" s="238">
        <v>0.44040000000000001</v>
      </c>
      <c r="D53" s="238">
        <v>0.35749999999999998</v>
      </c>
      <c r="E53" s="238">
        <v>0.12</v>
      </c>
      <c r="F53" s="238" t="s">
        <v>584</v>
      </c>
      <c r="G53" s="238">
        <v>0.1176</v>
      </c>
      <c r="H53" s="238">
        <v>6.9199999999999998E-2</v>
      </c>
      <c r="I53" s="238">
        <v>0.18390000000000001</v>
      </c>
      <c r="J53" s="238">
        <v>0.10639999999999999</v>
      </c>
      <c r="K53" s="238">
        <v>5.6599999999999998E-2</v>
      </c>
      <c r="L53" s="238">
        <v>0.1961</v>
      </c>
      <c r="M53" s="238">
        <v>0.1019</v>
      </c>
      <c r="N53" s="205">
        <v>0.28339999999999999</v>
      </c>
    </row>
    <row r="54" spans="1:14" ht="15.75" thickBot="1" x14ac:dyDescent="0.3">
      <c r="A54" s="99"/>
      <c r="B54" s="99"/>
      <c r="C54" s="99"/>
      <c r="D54" s="99"/>
      <c r="E54" s="99"/>
      <c r="F54" s="99"/>
      <c r="G54" s="99"/>
      <c r="H54" s="99"/>
      <c r="I54" s="99"/>
      <c r="J54" s="99"/>
      <c r="K54" s="99"/>
      <c r="L54" s="99"/>
      <c r="M54" s="99"/>
      <c r="N54" s="99"/>
    </row>
    <row r="55" spans="1:14" ht="26.25" x14ac:dyDescent="0.25">
      <c r="A55" s="188" t="s">
        <v>592</v>
      </c>
      <c r="B55" s="914" t="s">
        <v>0</v>
      </c>
      <c r="C55" s="914"/>
      <c r="D55" s="914"/>
      <c r="E55" s="914" t="s">
        <v>2</v>
      </c>
      <c r="F55" s="914"/>
      <c r="G55" s="914"/>
      <c r="H55" s="914" t="s">
        <v>1</v>
      </c>
      <c r="I55" s="914"/>
      <c r="J55" s="914"/>
      <c r="K55" s="914" t="s">
        <v>135</v>
      </c>
      <c r="L55" s="914"/>
      <c r="M55" s="914"/>
      <c r="N55" s="915" t="s">
        <v>4</v>
      </c>
    </row>
    <row r="56" spans="1:14" x14ac:dyDescent="0.25">
      <c r="A56" s="182"/>
      <c r="B56" s="183" t="s">
        <v>23</v>
      </c>
      <c r="C56" s="183" t="s">
        <v>24</v>
      </c>
      <c r="D56" s="183" t="s">
        <v>4</v>
      </c>
      <c r="E56" s="183" t="s">
        <v>23</v>
      </c>
      <c r="F56" s="183" t="s">
        <v>24</v>
      </c>
      <c r="G56" s="183" t="s">
        <v>4</v>
      </c>
      <c r="H56" s="183" t="s">
        <v>23</v>
      </c>
      <c r="I56" s="183" t="s">
        <v>24</v>
      </c>
      <c r="J56" s="183" t="s">
        <v>4</v>
      </c>
      <c r="K56" s="183" t="s">
        <v>23</v>
      </c>
      <c r="L56" s="183" t="s">
        <v>24</v>
      </c>
      <c r="M56" s="183" t="s">
        <v>4</v>
      </c>
      <c r="N56" s="916"/>
    </row>
    <row r="57" spans="1:14" x14ac:dyDescent="0.25">
      <c r="A57" s="176" t="s">
        <v>593</v>
      </c>
      <c r="B57" s="184">
        <v>0.40268456375838924</v>
      </c>
      <c r="C57" s="184">
        <v>0.60869565217391308</v>
      </c>
      <c r="D57" s="184">
        <v>0.42406015037593986</v>
      </c>
      <c r="E57" s="184"/>
      <c r="F57" s="184"/>
      <c r="G57" s="184"/>
      <c r="H57" s="184">
        <v>7.3482428115015971E-2</v>
      </c>
      <c r="I57" s="184">
        <v>0.23076923076923078</v>
      </c>
      <c r="J57" s="184">
        <v>9.5890410958904104E-2</v>
      </c>
      <c r="K57" s="184">
        <v>0.13725490196078433</v>
      </c>
      <c r="L57" s="184">
        <v>0</v>
      </c>
      <c r="M57" s="184">
        <v>0.1044776119402985</v>
      </c>
      <c r="N57" s="185">
        <v>0.29758454106280191</v>
      </c>
    </row>
    <row r="58" spans="1:14" ht="26.25" x14ac:dyDescent="0.25">
      <c r="A58" s="176" t="s">
        <v>594</v>
      </c>
      <c r="B58" s="184">
        <v>0.33469387755102042</v>
      </c>
      <c r="C58" s="184" t="s">
        <v>584</v>
      </c>
      <c r="D58" s="184">
        <v>0.33469387755102042</v>
      </c>
      <c r="E58" s="184"/>
      <c r="F58" s="184"/>
      <c r="G58" s="184"/>
      <c r="H58" s="184">
        <v>0.13548387096774195</v>
      </c>
      <c r="I58" s="184" t="s">
        <v>584</v>
      </c>
      <c r="J58" s="184">
        <v>0.13548387096774195</v>
      </c>
      <c r="K58" s="184"/>
      <c r="L58" s="184"/>
      <c r="M58" s="184"/>
      <c r="N58" s="185">
        <v>0.25750000000000001</v>
      </c>
    </row>
    <row r="59" spans="1:14" ht="26.25" x14ac:dyDescent="0.25">
      <c r="A59" s="176" t="s">
        <v>595</v>
      </c>
      <c r="B59" s="206">
        <v>0.37037037037037035</v>
      </c>
      <c r="C59" s="206">
        <v>0.35869565217391303</v>
      </c>
      <c r="D59" s="206">
        <v>0.3680851063829787</v>
      </c>
      <c r="E59" s="206"/>
      <c r="F59" s="206"/>
      <c r="G59" s="206"/>
      <c r="H59" s="206">
        <v>0.10734463276836158</v>
      </c>
      <c r="I59" s="206">
        <v>0.20512820512820512</v>
      </c>
      <c r="J59" s="206">
        <v>0.125</v>
      </c>
      <c r="K59" s="206">
        <v>3.5714285714285712E-2</v>
      </c>
      <c r="L59" s="206">
        <v>9.5238095238095233E-2</v>
      </c>
      <c r="M59" s="206">
        <v>6.1224489795918366E-2</v>
      </c>
      <c r="N59" s="253">
        <v>0.27619047619047621</v>
      </c>
    </row>
    <row r="60" spans="1:14" x14ac:dyDescent="0.25">
      <c r="A60" s="176" t="s">
        <v>596</v>
      </c>
      <c r="B60" s="206">
        <v>0.41152815013404825</v>
      </c>
      <c r="C60" s="206">
        <v>0.67500000000000004</v>
      </c>
      <c r="D60" s="206">
        <v>0.42493638676844786</v>
      </c>
      <c r="E60" s="206"/>
      <c r="F60" s="206"/>
      <c r="G60" s="206"/>
      <c r="H60" s="206">
        <v>0.15193370165745856</v>
      </c>
      <c r="I60" s="206">
        <v>0.33333333333333331</v>
      </c>
      <c r="J60" s="206">
        <v>0.16957605985037408</v>
      </c>
      <c r="K60" s="206">
        <v>0.35294117647058826</v>
      </c>
      <c r="L60" s="206">
        <v>0.17647058823529413</v>
      </c>
      <c r="M60" s="206">
        <v>0.26470588235294118</v>
      </c>
      <c r="N60" s="253">
        <v>0.33190025795356837</v>
      </c>
    </row>
    <row r="61" spans="1:14" ht="39" x14ac:dyDescent="0.25">
      <c r="A61" s="176" t="s">
        <v>597</v>
      </c>
      <c r="B61" s="206">
        <v>0.30303030303030304</v>
      </c>
      <c r="C61" s="206">
        <v>0.59259259259259256</v>
      </c>
      <c r="D61" s="206">
        <v>0.40522875816993464</v>
      </c>
      <c r="E61" s="206"/>
      <c r="F61" s="206"/>
      <c r="G61" s="206"/>
      <c r="H61" s="206">
        <v>7.3684210526315783E-2</v>
      </c>
      <c r="I61" s="206">
        <v>0.13461538461538461</v>
      </c>
      <c r="J61" s="206">
        <v>9.5238095238095233E-2</v>
      </c>
      <c r="K61" s="206">
        <v>0</v>
      </c>
      <c r="L61" s="206">
        <v>0</v>
      </c>
      <c r="M61" s="206">
        <v>0</v>
      </c>
      <c r="N61" s="253">
        <v>0.2929936305732484</v>
      </c>
    </row>
    <row r="62" spans="1:14" ht="26.25" x14ac:dyDescent="0.25">
      <c r="A62" s="176" t="s">
        <v>598</v>
      </c>
      <c r="B62" s="206">
        <v>0.32608695652173914</v>
      </c>
      <c r="C62" s="206">
        <v>0.23809523809523808</v>
      </c>
      <c r="D62" s="206">
        <v>0.26923076923076922</v>
      </c>
      <c r="E62" s="206"/>
      <c r="F62" s="206"/>
      <c r="G62" s="206"/>
      <c r="H62" s="206" t="s">
        <v>584</v>
      </c>
      <c r="I62" s="206">
        <v>0.25</v>
      </c>
      <c r="J62" s="206">
        <v>0.25</v>
      </c>
      <c r="K62" s="206" t="s">
        <v>584</v>
      </c>
      <c r="L62" s="206" t="s">
        <v>584</v>
      </c>
      <c r="M62" s="206" t="s">
        <v>584</v>
      </c>
      <c r="N62" s="253">
        <v>0.29927007299270075</v>
      </c>
    </row>
    <row r="63" spans="1:14" ht="15.75" thickBot="1" x14ac:dyDescent="0.3">
      <c r="A63" s="174" t="s">
        <v>127</v>
      </c>
      <c r="B63" s="186">
        <v>0.38207333635129015</v>
      </c>
      <c r="C63" s="186">
        <v>0.47328244274809161</v>
      </c>
      <c r="D63" s="186">
        <v>0.39584934665641813</v>
      </c>
      <c r="E63" s="186"/>
      <c r="F63" s="186"/>
      <c r="G63" s="186"/>
      <c r="H63" s="186">
        <v>0.11343012704174228</v>
      </c>
      <c r="I63" s="186">
        <v>0.22330097087378642</v>
      </c>
      <c r="J63" s="186">
        <v>0.13073394495412843</v>
      </c>
      <c r="K63" s="186">
        <v>0.12962962962962962</v>
      </c>
      <c r="L63" s="186">
        <v>8.3333333333333329E-2</v>
      </c>
      <c r="M63" s="186">
        <v>0.1130952380952381</v>
      </c>
      <c r="N63" s="237">
        <v>0.29916625796959295</v>
      </c>
    </row>
    <row r="64" spans="1:14" ht="15.75" thickBot="1" x14ac:dyDescent="0.3">
      <c r="A64" s="99"/>
      <c r="B64" s="99"/>
      <c r="C64" s="99"/>
      <c r="D64" s="99"/>
      <c r="E64" s="99"/>
      <c r="F64" s="99"/>
      <c r="G64" s="99"/>
      <c r="H64" s="99"/>
      <c r="I64" s="99"/>
      <c r="J64" s="99"/>
      <c r="K64" s="99"/>
      <c r="L64" s="99"/>
      <c r="M64" s="99"/>
      <c r="N64" s="99"/>
    </row>
    <row r="65" spans="1:14" x14ac:dyDescent="0.25">
      <c r="A65" s="188" t="s">
        <v>599</v>
      </c>
      <c r="B65" s="914" t="s">
        <v>0</v>
      </c>
      <c r="C65" s="914"/>
      <c r="D65" s="914"/>
      <c r="E65" s="914" t="s">
        <v>2</v>
      </c>
      <c r="F65" s="914"/>
      <c r="G65" s="914"/>
      <c r="H65" s="914" t="s">
        <v>1</v>
      </c>
      <c r="I65" s="914"/>
      <c r="J65" s="914"/>
      <c r="K65" s="914" t="s">
        <v>135</v>
      </c>
      <c r="L65" s="914"/>
      <c r="M65" s="914"/>
      <c r="N65" s="915" t="s">
        <v>4</v>
      </c>
    </row>
    <row r="66" spans="1:14" x14ac:dyDescent="0.25">
      <c r="A66" s="182"/>
      <c r="B66" s="183" t="s">
        <v>23</v>
      </c>
      <c r="C66" s="183" t="s">
        <v>24</v>
      </c>
      <c r="D66" s="183" t="s">
        <v>4</v>
      </c>
      <c r="E66" s="183" t="s">
        <v>23</v>
      </c>
      <c r="F66" s="183" t="s">
        <v>24</v>
      </c>
      <c r="G66" s="183" t="s">
        <v>4</v>
      </c>
      <c r="H66" s="183" t="s">
        <v>23</v>
      </c>
      <c r="I66" s="183" t="s">
        <v>24</v>
      </c>
      <c r="J66" s="183" t="s">
        <v>4</v>
      </c>
      <c r="K66" s="183" t="s">
        <v>23</v>
      </c>
      <c r="L66" s="183" t="s">
        <v>24</v>
      </c>
      <c r="M66" s="183" t="s">
        <v>4</v>
      </c>
      <c r="N66" s="916"/>
    </row>
    <row r="67" spans="1:14" x14ac:dyDescent="0.25">
      <c r="A67" s="176" t="s">
        <v>600</v>
      </c>
      <c r="B67" s="207">
        <v>0.1924198250728863</v>
      </c>
      <c r="C67" s="207">
        <v>0.47540983606557374</v>
      </c>
      <c r="D67" s="207">
        <v>0.23514851485148514</v>
      </c>
      <c r="E67" s="207">
        <v>8.957415565345081E-2</v>
      </c>
      <c r="F67" s="207" t="s">
        <v>584</v>
      </c>
      <c r="G67" s="207">
        <v>8.957415565345081E-2</v>
      </c>
      <c r="H67" s="207">
        <v>6.1728395061728392E-2</v>
      </c>
      <c r="I67" s="207">
        <v>9.0909090909090912E-2</v>
      </c>
      <c r="J67" s="207">
        <v>7.1999999999999995E-2</v>
      </c>
      <c r="K67" s="207">
        <v>8.6956521739130432E-2</v>
      </c>
      <c r="L67" s="207">
        <v>0.04</v>
      </c>
      <c r="M67" s="207">
        <v>6.7226890756302518E-2</v>
      </c>
      <c r="N67" s="251">
        <v>0.13017306245297217</v>
      </c>
    </row>
    <row r="68" spans="1:14" x14ac:dyDescent="0.25">
      <c r="A68" s="176" t="s">
        <v>585</v>
      </c>
      <c r="B68" s="207">
        <v>0.39476678043230945</v>
      </c>
      <c r="C68" s="207">
        <v>0.53623188405797106</v>
      </c>
      <c r="D68" s="207">
        <v>0.42173112338858193</v>
      </c>
      <c r="E68" s="207" t="s">
        <v>584</v>
      </c>
      <c r="F68" s="207" t="s">
        <v>584</v>
      </c>
      <c r="G68" s="207" t="s">
        <v>584</v>
      </c>
      <c r="H68" s="207">
        <v>0.17435320584926883</v>
      </c>
      <c r="I68" s="207">
        <v>0.30272108843537415</v>
      </c>
      <c r="J68" s="207">
        <v>0.20625528317836009</v>
      </c>
      <c r="K68" s="207">
        <v>5.0847457627118647E-2</v>
      </c>
      <c r="L68" s="207">
        <v>0.2</v>
      </c>
      <c r="M68" s="207">
        <v>8.4967320261437912E-2</v>
      </c>
      <c r="N68" s="251">
        <v>0.33428327158734683</v>
      </c>
    </row>
    <row r="69" spans="1:14" x14ac:dyDescent="0.25">
      <c r="A69" s="176" t="s">
        <v>601</v>
      </c>
      <c r="B69" s="207" t="s">
        <v>584</v>
      </c>
      <c r="C69" s="207">
        <v>0.3746630727762803</v>
      </c>
      <c r="D69" s="207">
        <v>0.3746630727762803</v>
      </c>
      <c r="E69" s="207">
        <v>0.15862068965517243</v>
      </c>
      <c r="F69" s="207" t="s">
        <v>584</v>
      </c>
      <c r="G69" s="207">
        <v>0.15862068965517243</v>
      </c>
      <c r="H69" s="207" t="s">
        <v>584</v>
      </c>
      <c r="I69" s="207">
        <v>0.10843373493975904</v>
      </c>
      <c r="J69" s="207">
        <v>0.10843373493975904</v>
      </c>
      <c r="K69" s="207" t="s">
        <v>584</v>
      </c>
      <c r="L69" s="207" t="s">
        <v>584</v>
      </c>
      <c r="M69" s="207" t="s">
        <v>584</v>
      </c>
      <c r="N69" s="251">
        <v>0.22263450834879406</v>
      </c>
    </row>
    <row r="70" spans="1:14" x14ac:dyDescent="0.25">
      <c r="A70" s="176" t="s">
        <v>602</v>
      </c>
      <c r="B70" s="207">
        <v>0.20562390158172231</v>
      </c>
      <c r="C70" s="207">
        <v>0.38461538461538464</v>
      </c>
      <c r="D70" s="207">
        <v>0.22061191626409019</v>
      </c>
      <c r="E70" s="207" t="s">
        <v>584</v>
      </c>
      <c r="F70" s="207" t="s">
        <v>584</v>
      </c>
      <c r="G70" s="207" t="s">
        <v>584</v>
      </c>
      <c r="H70" s="207">
        <v>0.10743801652892562</v>
      </c>
      <c r="I70" s="207">
        <v>0.3772455089820359</v>
      </c>
      <c r="J70" s="207">
        <v>0.17665130568356374</v>
      </c>
      <c r="K70" s="207">
        <v>3.9215686274509803E-2</v>
      </c>
      <c r="L70" s="207">
        <v>0.16666666666666666</v>
      </c>
      <c r="M70" s="207">
        <v>5.2631578947368418E-2</v>
      </c>
      <c r="N70" s="251">
        <v>0.19187358916478556</v>
      </c>
    </row>
    <row r="71" spans="1:14" x14ac:dyDescent="0.25">
      <c r="A71" s="176" t="s">
        <v>587</v>
      </c>
      <c r="B71" s="207">
        <v>0.39057239057239057</v>
      </c>
      <c r="C71" s="207">
        <v>0.70370370370370372</v>
      </c>
      <c r="D71" s="207">
        <v>0.40846560846560848</v>
      </c>
      <c r="E71" s="207" t="s">
        <v>584</v>
      </c>
      <c r="F71" s="207" t="s">
        <v>584</v>
      </c>
      <c r="G71" s="207" t="s">
        <v>584</v>
      </c>
      <c r="H71" s="207">
        <v>5.7142857142857141E-2</v>
      </c>
      <c r="I71" s="207">
        <v>0.66666666666666663</v>
      </c>
      <c r="J71" s="207">
        <v>6.5727699530516437E-2</v>
      </c>
      <c r="K71" s="207">
        <v>8.9171974522292988E-2</v>
      </c>
      <c r="L71" s="207">
        <v>0.42857142857142855</v>
      </c>
      <c r="M71" s="207">
        <v>0.10365853658536585</v>
      </c>
      <c r="N71" s="251">
        <v>0.28078175895765473</v>
      </c>
    </row>
    <row r="72" spans="1:14" x14ac:dyDescent="0.25">
      <c r="A72" s="176" t="s">
        <v>603</v>
      </c>
      <c r="B72" s="207">
        <v>0.37592592592592594</v>
      </c>
      <c r="C72" s="207" t="s">
        <v>584</v>
      </c>
      <c r="D72" s="207">
        <v>0.37592592592592594</v>
      </c>
      <c r="E72" s="207" t="s">
        <v>584</v>
      </c>
      <c r="F72" s="207" t="s">
        <v>584</v>
      </c>
      <c r="G72" s="207" t="s">
        <v>584</v>
      </c>
      <c r="H72" s="207">
        <v>0.2541436464088398</v>
      </c>
      <c r="I72" s="207" t="s">
        <v>584</v>
      </c>
      <c r="J72" s="207">
        <v>0.2541436464088398</v>
      </c>
      <c r="K72" s="207">
        <v>0.27777777777777779</v>
      </c>
      <c r="L72" s="207" t="s">
        <v>584</v>
      </c>
      <c r="M72" s="207">
        <v>0.25</v>
      </c>
      <c r="N72" s="251">
        <v>0.32537960954446854</v>
      </c>
    </row>
    <row r="73" spans="1:14" x14ac:dyDescent="0.25">
      <c r="A73" s="176" t="s">
        <v>586</v>
      </c>
      <c r="B73" s="207">
        <v>0.29858429858429858</v>
      </c>
      <c r="C73" s="207">
        <v>0.32707774798927614</v>
      </c>
      <c r="D73" s="207">
        <v>0.30782608695652175</v>
      </c>
      <c r="E73" s="207">
        <v>0.11904761904761904</v>
      </c>
      <c r="F73" s="207">
        <v>0.36923076923076925</v>
      </c>
      <c r="G73" s="207">
        <v>0.22818791946308725</v>
      </c>
      <c r="H73" s="207">
        <v>0.10461538461538461</v>
      </c>
      <c r="I73" s="207">
        <v>0.13279132791327913</v>
      </c>
      <c r="J73" s="207">
        <v>0.11959654178674352</v>
      </c>
      <c r="K73" s="207">
        <v>0.32142857142857145</v>
      </c>
      <c r="L73" s="207">
        <v>0.2857142857142857</v>
      </c>
      <c r="M73" s="207">
        <v>0.31428571428571428</v>
      </c>
      <c r="N73" s="251">
        <v>0.23767258382642997</v>
      </c>
    </row>
    <row r="74" spans="1:14" x14ac:dyDescent="0.25">
      <c r="A74" s="176" t="s">
        <v>604</v>
      </c>
      <c r="B74" s="208">
        <v>0.16170212765957448</v>
      </c>
      <c r="C74" s="208">
        <v>0.30851063829787234</v>
      </c>
      <c r="D74" s="208">
        <v>0.20364741641337386</v>
      </c>
      <c r="E74" s="208" t="s">
        <v>584</v>
      </c>
      <c r="F74" s="208" t="s">
        <v>584</v>
      </c>
      <c r="G74" s="208" t="s">
        <v>584</v>
      </c>
      <c r="H74" s="208">
        <v>9.2436974789915971E-2</v>
      </c>
      <c r="I74" s="208">
        <v>0.1875</v>
      </c>
      <c r="J74" s="208">
        <v>0.13488372093023257</v>
      </c>
      <c r="K74" s="208" t="s">
        <v>584</v>
      </c>
      <c r="L74" s="208" t="s">
        <v>584</v>
      </c>
      <c r="M74" s="208" t="s">
        <v>584</v>
      </c>
      <c r="N74" s="252">
        <v>0.17142857142857143</v>
      </c>
    </row>
    <row r="75" spans="1:14" x14ac:dyDescent="0.25">
      <c r="A75" s="176" t="s">
        <v>605</v>
      </c>
      <c r="B75" s="208">
        <v>0.32046332046332049</v>
      </c>
      <c r="C75" s="208">
        <v>0.58411214953271029</v>
      </c>
      <c r="D75" s="208">
        <v>0.39754098360655737</v>
      </c>
      <c r="E75" s="208" t="s">
        <v>584</v>
      </c>
      <c r="F75" s="208" t="s">
        <v>584</v>
      </c>
      <c r="G75" s="208" t="s">
        <v>584</v>
      </c>
      <c r="H75" s="208">
        <v>0.13480392156862744</v>
      </c>
      <c r="I75" s="208">
        <v>0.45263157894736844</v>
      </c>
      <c r="J75" s="208">
        <v>0.23578595317725753</v>
      </c>
      <c r="K75" s="208">
        <v>0.17391304347826086</v>
      </c>
      <c r="L75" s="208">
        <v>0.66666666666666663</v>
      </c>
      <c r="M75" s="208">
        <v>0.27586206896551724</v>
      </c>
      <c r="N75" s="252">
        <v>0.32376747608535689</v>
      </c>
    </row>
    <row r="76" spans="1:14" ht="15.75" thickBot="1" x14ac:dyDescent="0.3">
      <c r="A76" s="174" t="s">
        <v>127</v>
      </c>
      <c r="B76" s="186">
        <v>0.33102468478067837</v>
      </c>
      <c r="C76" s="186">
        <v>0.44335578689528476</v>
      </c>
      <c r="D76" s="186">
        <v>0.3562775330396476</v>
      </c>
      <c r="E76" s="186">
        <v>0.12109955423476969</v>
      </c>
      <c r="F76" s="186">
        <v>0.36923076923076925</v>
      </c>
      <c r="G76" s="186">
        <v>0.13253012048192772</v>
      </c>
      <c r="H76" s="186">
        <v>0.13860103626943004</v>
      </c>
      <c r="I76" s="186">
        <v>0.2578062449959968</v>
      </c>
      <c r="J76" s="186">
        <v>0.17293059718699563</v>
      </c>
      <c r="K76" s="186">
        <v>9.2184368737474945E-2</v>
      </c>
      <c r="L76" s="186">
        <v>0.13768115942028986</v>
      </c>
      <c r="M76" s="186">
        <v>0.10204081632653061</v>
      </c>
      <c r="N76" s="237">
        <v>0.26302293208293648</v>
      </c>
    </row>
    <row r="77" spans="1:14" ht="15.75" thickBot="1" x14ac:dyDescent="0.3">
      <c r="A77" s="99"/>
      <c r="B77" s="99"/>
      <c r="C77" s="99"/>
      <c r="D77" s="99"/>
      <c r="E77" s="99"/>
      <c r="F77" s="99"/>
      <c r="G77" s="99"/>
      <c r="H77" s="99"/>
      <c r="I77" s="99"/>
      <c r="J77" s="99"/>
      <c r="K77" s="99"/>
      <c r="L77" s="99"/>
      <c r="M77" s="99"/>
      <c r="N77" s="99"/>
    </row>
    <row r="78" spans="1:14" x14ac:dyDescent="0.25">
      <c r="A78" s="239" t="s">
        <v>606</v>
      </c>
      <c r="B78" s="914" t="s">
        <v>0</v>
      </c>
      <c r="C78" s="914"/>
      <c r="D78" s="914"/>
      <c r="E78" s="914" t="s">
        <v>2</v>
      </c>
      <c r="F78" s="914"/>
      <c r="G78" s="914"/>
      <c r="H78" s="914" t="s">
        <v>1</v>
      </c>
      <c r="I78" s="914"/>
      <c r="J78" s="914"/>
      <c r="K78" s="914" t="s">
        <v>135</v>
      </c>
      <c r="L78" s="914"/>
      <c r="M78" s="914"/>
      <c r="N78" s="917" t="s">
        <v>4</v>
      </c>
    </row>
    <row r="79" spans="1:14" x14ac:dyDescent="0.25">
      <c r="A79" s="182"/>
      <c r="B79" s="151" t="s">
        <v>23</v>
      </c>
      <c r="C79" s="151" t="s">
        <v>24</v>
      </c>
      <c r="D79" s="151" t="s">
        <v>4</v>
      </c>
      <c r="E79" s="151" t="s">
        <v>23</v>
      </c>
      <c r="F79" s="151" t="s">
        <v>24</v>
      </c>
      <c r="G79" s="151" t="s">
        <v>4</v>
      </c>
      <c r="H79" s="151" t="s">
        <v>23</v>
      </c>
      <c r="I79" s="151" t="s">
        <v>24</v>
      </c>
      <c r="J79" s="151" t="s">
        <v>4</v>
      </c>
      <c r="K79" s="151" t="s">
        <v>23</v>
      </c>
      <c r="L79" s="151" t="s">
        <v>24</v>
      </c>
      <c r="M79" s="151" t="s">
        <v>4</v>
      </c>
      <c r="N79" s="918"/>
    </row>
    <row r="80" spans="1:14" x14ac:dyDescent="0.25">
      <c r="A80" s="203" t="s">
        <v>600</v>
      </c>
      <c r="B80" s="200">
        <v>0.15555555555555556</v>
      </c>
      <c r="C80" s="200">
        <v>0.30909090909090908</v>
      </c>
      <c r="D80" s="200">
        <v>0.21379310344827587</v>
      </c>
      <c r="E80" s="200">
        <v>0.18181818181818182</v>
      </c>
      <c r="F80" s="200" t="s">
        <v>584</v>
      </c>
      <c r="G80" s="200">
        <v>0.18181818181818182</v>
      </c>
      <c r="H80" s="200">
        <v>0.16666666666666666</v>
      </c>
      <c r="I80" s="200">
        <v>0.15384615384615385</v>
      </c>
      <c r="J80" s="200">
        <v>0.16071428571428573</v>
      </c>
      <c r="K80" s="200">
        <v>0.25</v>
      </c>
      <c r="L80" s="200">
        <v>9.5238095238095233E-2</v>
      </c>
      <c r="M80" s="200">
        <v>0.12</v>
      </c>
      <c r="N80" s="202">
        <v>0.19180633147113593</v>
      </c>
    </row>
    <row r="81" spans="1:14" x14ac:dyDescent="0.25">
      <c r="A81" s="203" t="s">
        <v>602</v>
      </c>
      <c r="B81" s="200">
        <v>0.25190839694656486</v>
      </c>
      <c r="C81" s="200" t="s">
        <v>584</v>
      </c>
      <c r="D81" s="200">
        <v>0.25190839694656486</v>
      </c>
      <c r="E81" s="200" t="s">
        <v>584</v>
      </c>
      <c r="F81" s="200" t="s">
        <v>584</v>
      </c>
      <c r="G81" s="200" t="s">
        <v>584</v>
      </c>
      <c r="H81" s="200">
        <v>0.19230769230769232</v>
      </c>
      <c r="I81" s="200">
        <v>0.25</v>
      </c>
      <c r="J81" s="200">
        <v>0.22794117647058823</v>
      </c>
      <c r="K81" s="200">
        <v>0.16666666666666666</v>
      </c>
      <c r="L81" s="200">
        <v>0.33333333333333331</v>
      </c>
      <c r="M81" s="200">
        <v>0.22222222222222221</v>
      </c>
      <c r="N81" s="202">
        <v>0.2391304347826087</v>
      </c>
    </row>
    <row r="82" spans="1:14" x14ac:dyDescent="0.25">
      <c r="A82" s="203" t="s">
        <v>585</v>
      </c>
      <c r="B82" s="200">
        <v>0.35547576301615796</v>
      </c>
      <c r="C82" s="200">
        <v>0.50806451612903225</v>
      </c>
      <c r="D82" s="200">
        <v>0.38325991189427311</v>
      </c>
      <c r="E82" s="200" t="s">
        <v>584</v>
      </c>
      <c r="F82" s="200" t="s">
        <v>584</v>
      </c>
      <c r="G82" s="200" t="s">
        <v>584</v>
      </c>
      <c r="H82" s="200">
        <v>0.12682926829268293</v>
      </c>
      <c r="I82" s="200">
        <v>0.33333333333333331</v>
      </c>
      <c r="J82" s="200">
        <v>0.13551401869158877</v>
      </c>
      <c r="K82" s="200">
        <v>0.1111111111111111</v>
      </c>
      <c r="L82" s="200">
        <v>0.44444444444444442</v>
      </c>
      <c r="M82" s="200">
        <v>0.22222222222222221</v>
      </c>
      <c r="N82" s="202">
        <v>0.32104121475054231</v>
      </c>
    </row>
    <row r="83" spans="1:14" x14ac:dyDescent="0.25">
      <c r="A83" s="203" t="s">
        <v>587</v>
      </c>
      <c r="B83" s="200">
        <v>0.4145785876993166</v>
      </c>
      <c r="C83" s="200">
        <v>0.69902912621359226</v>
      </c>
      <c r="D83" s="200">
        <v>0.46863468634686345</v>
      </c>
      <c r="E83" s="200" t="s">
        <v>584</v>
      </c>
      <c r="F83" s="200" t="s">
        <v>584</v>
      </c>
      <c r="G83" s="200" t="s">
        <v>584</v>
      </c>
      <c r="H83" s="200">
        <v>0.14457831325301204</v>
      </c>
      <c r="I83" s="200">
        <v>0.48275862068965519</v>
      </c>
      <c r="J83" s="200">
        <v>0.19487179487179487</v>
      </c>
      <c r="K83" s="200">
        <v>0.12903225806451613</v>
      </c>
      <c r="L83" s="200" t="s">
        <v>584</v>
      </c>
      <c r="M83" s="200">
        <v>0.10810810810810811</v>
      </c>
      <c r="N83" s="202">
        <v>0.38242894056847543</v>
      </c>
    </row>
    <row r="84" spans="1:14" x14ac:dyDescent="0.25">
      <c r="A84" s="203" t="s">
        <v>586</v>
      </c>
      <c r="B84" s="200">
        <v>0.29947916666666669</v>
      </c>
      <c r="C84" s="200">
        <v>0.20189274447949526</v>
      </c>
      <c r="D84" s="200">
        <v>0.25534950071326679</v>
      </c>
      <c r="E84" s="200">
        <v>0.22500000000000001</v>
      </c>
      <c r="F84" s="200">
        <v>0.5</v>
      </c>
      <c r="G84" s="200">
        <v>0.33823529411764708</v>
      </c>
      <c r="H84" s="200">
        <v>0.11029411764705882</v>
      </c>
      <c r="I84" s="200">
        <v>5.5944055944055944E-2</v>
      </c>
      <c r="J84" s="200">
        <v>8.2437275985663083E-2</v>
      </c>
      <c r="K84" s="200" t="s">
        <v>584</v>
      </c>
      <c r="L84" s="200">
        <v>0.2857142857142857</v>
      </c>
      <c r="M84" s="200">
        <v>0.14285714285714285</v>
      </c>
      <c r="N84" s="202">
        <v>0.21374764595103579</v>
      </c>
    </row>
    <row r="85" spans="1:14" x14ac:dyDescent="0.25">
      <c r="A85" s="203" t="s">
        <v>607</v>
      </c>
      <c r="B85" s="200">
        <v>0.13461538461538461</v>
      </c>
      <c r="C85" s="200" t="s">
        <v>584</v>
      </c>
      <c r="D85" s="200">
        <v>0.13461538461538461</v>
      </c>
      <c r="E85" s="200" t="s">
        <v>584</v>
      </c>
      <c r="F85" s="200" t="s">
        <v>584</v>
      </c>
      <c r="G85" s="200" t="s">
        <v>584</v>
      </c>
      <c r="H85" s="200">
        <v>7.5471698113207544E-2</v>
      </c>
      <c r="I85" s="200" t="s">
        <v>584</v>
      </c>
      <c r="J85" s="200">
        <v>7.5471698113207544E-2</v>
      </c>
      <c r="K85" s="200">
        <v>0.2</v>
      </c>
      <c r="L85" s="200" t="s">
        <v>584</v>
      </c>
      <c r="M85" s="200">
        <v>0.2</v>
      </c>
      <c r="N85" s="202">
        <v>0.11728395061728394</v>
      </c>
    </row>
    <row r="86" spans="1:14" ht="15.75" thickBot="1" x14ac:dyDescent="0.3">
      <c r="A86" s="177" t="s">
        <v>127</v>
      </c>
      <c r="B86" s="209">
        <v>0.31754874651810583</v>
      </c>
      <c r="C86" s="209">
        <v>0.35626911314984711</v>
      </c>
      <c r="D86" s="209">
        <v>0.32788893425888116</v>
      </c>
      <c r="E86" s="209">
        <v>0.19333333333333333</v>
      </c>
      <c r="F86" s="209">
        <v>0.5</v>
      </c>
      <c r="G86" s="209">
        <v>0.24157303370786518</v>
      </c>
      <c r="H86" s="209">
        <v>0.13244047619047619</v>
      </c>
      <c r="I86" s="209">
        <v>0.17034700315457413</v>
      </c>
      <c r="J86" s="209">
        <v>0.14459049544994945</v>
      </c>
      <c r="K86" s="209">
        <v>0.12676056338028169</v>
      </c>
      <c r="L86" s="209">
        <v>0.19565217391304349</v>
      </c>
      <c r="M86" s="209">
        <v>0.15384615384615385</v>
      </c>
      <c r="N86" s="210">
        <v>0.26975622823466383</v>
      </c>
    </row>
    <row r="87" spans="1:14" ht="15.75" thickBot="1" x14ac:dyDescent="0.3">
      <c r="A87" s="99"/>
      <c r="B87" s="99"/>
      <c r="C87" s="99"/>
      <c r="D87" s="99"/>
      <c r="E87" s="99"/>
      <c r="F87" s="99"/>
      <c r="G87" s="99"/>
      <c r="H87" s="99"/>
      <c r="I87" s="99"/>
      <c r="J87" s="99"/>
      <c r="K87" s="99"/>
      <c r="L87" s="99"/>
      <c r="M87" s="99"/>
      <c r="N87" s="99"/>
    </row>
    <row r="88" spans="1:14" x14ac:dyDescent="0.25">
      <c r="A88" s="188" t="s">
        <v>608</v>
      </c>
      <c r="B88" s="914" t="s">
        <v>0</v>
      </c>
      <c r="C88" s="914"/>
      <c r="D88" s="914"/>
      <c r="E88" s="914" t="s">
        <v>2</v>
      </c>
      <c r="F88" s="914"/>
      <c r="G88" s="914"/>
      <c r="H88" s="914" t="s">
        <v>1</v>
      </c>
      <c r="I88" s="914"/>
      <c r="J88" s="914"/>
      <c r="K88" s="914" t="s">
        <v>135</v>
      </c>
      <c r="L88" s="914"/>
      <c r="M88" s="914"/>
      <c r="N88" s="915" t="s">
        <v>4</v>
      </c>
    </row>
    <row r="89" spans="1:14" x14ac:dyDescent="0.25">
      <c r="A89" s="182"/>
      <c r="B89" s="183" t="s">
        <v>23</v>
      </c>
      <c r="C89" s="183" t="s">
        <v>24</v>
      </c>
      <c r="D89" s="183" t="s">
        <v>4</v>
      </c>
      <c r="E89" s="183" t="s">
        <v>23</v>
      </c>
      <c r="F89" s="183" t="s">
        <v>24</v>
      </c>
      <c r="G89" s="183" t="s">
        <v>4</v>
      </c>
      <c r="H89" s="183" t="s">
        <v>23</v>
      </c>
      <c r="I89" s="183" t="s">
        <v>24</v>
      </c>
      <c r="J89" s="183" t="s">
        <v>4</v>
      </c>
      <c r="K89" s="183" t="s">
        <v>23</v>
      </c>
      <c r="L89" s="183" t="s">
        <v>24</v>
      </c>
      <c r="M89" s="183" t="s">
        <v>4</v>
      </c>
      <c r="N89" s="916"/>
    </row>
    <row r="90" spans="1:14" ht="26.25" x14ac:dyDescent="0.25">
      <c r="A90" s="176" t="s">
        <v>609</v>
      </c>
      <c r="B90" s="190">
        <v>58.31</v>
      </c>
      <c r="C90" s="190">
        <v>41.18</v>
      </c>
      <c r="D90" s="190">
        <v>52.53</v>
      </c>
      <c r="E90" s="190">
        <v>0</v>
      </c>
      <c r="F90" s="190">
        <v>0</v>
      </c>
      <c r="G90" s="190">
        <v>0</v>
      </c>
      <c r="H90" s="190">
        <v>20.25</v>
      </c>
      <c r="I90" s="190">
        <v>18.52</v>
      </c>
      <c r="J90" s="190">
        <v>19.38</v>
      </c>
      <c r="K90" s="190">
        <v>0</v>
      </c>
      <c r="L90" s="190">
        <v>0</v>
      </c>
      <c r="M90" s="190">
        <v>0</v>
      </c>
      <c r="N90" s="191">
        <v>43.4</v>
      </c>
    </row>
    <row r="91" spans="1:14" ht="26.25" x14ac:dyDescent="0.25">
      <c r="A91" s="176" t="s">
        <v>610</v>
      </c>
      <c r="B91" s="190">
        <v>60.45</v>
      </c>
      <c r="C91" s="190">
        <v>62.91</v>
      </c>
      <c r="D91" s="190">
        <v>61.29</v>
      </c>
      <c r="E91" s="190">
        <v>0</v>
      </c>
      <c r="F91" s="190">
        <v>0</v>
      </c>
      <c r="G91" s="190">
        <v>0</v>
      </c>
      <c r="H91" s="190">
        <v>28.81</v>
      </c>
      <c r="I91" s="190">
        <v>25.84</v>
      </c>
      <c r="J91" s="190">
        <v>27.55</v>
      </c>
      <c r="K91" s="190">
        <v>33.33</v>
      </c>
      <c r="L91" s="190">
        <v>100</v>
      </c>
      <c r="M91" s="190">
        <v>42.86</v>
      </c>
      <c r="N91" s="191">
        <v>50.38</v>
      </c>
    </row>
    <row r="92" spans="1:14" x14ac:dyDescent="0.25">
      <c r="A92" s="176" t="s">
        <v>611</v>
      </c>
      <c r="B92" s="190">
        <v>26</v>
      </c>
      <c r="C92" s="190">
        <v>19.510000000000002</v>
      </c>
      <c r="D92" s="190">
        <v>21.97</v>
      </c>
      <c r="E92" s="190">
        <v>0</v>
      </c>
      <c r="F92" s="190">
        <v>0</v>
      </c>
      <c r="G92" s="190">
        <v>0</v>
      </c>
      <c r="H92" s="190">
        <v>25</v>
      </c>
      <c r="I92" s="190">
        <v>0</v>
      </c>
      <c r="J92" s="190">
        <v>25</v>
      </c>
      <c r="K92" s="190">
        <v>0</v>
      </c>
      <c r="L92" s="190">
        <v>0</v>
      </c>
      <c r="M92" s="190">
        <v>0</v>
      </c>
      <c r="N92" s="191">
        <v>22.25</v>
      </c>
    </row>
    <row r="93" spans="1:14" ht="26.25" x14ac:dyDescent="0.25">
      <c r="A93" s="176" t="s">
        <v>612</v>
      </c>
      <c r="B93" s="190">
        <v>90.91</v>
      </c>
      <c r="C93" s="190"/>
      <c r="D93" s="190">
        <v>90.91</v>
      </c>
      <c r="E93" s="190">
        <v>0</v>
      </c>
      <c r="F93" s="190">
        <v>0</v>
      </c>
      <c r="G93" s="190">
        <v>0</v>
      </c>
      <c r="H93" s="190">
        <v>37.5</v>
      </c>
      <c r="I93" s="190">
        <v>0</v>
      </c>
      <c r="J93" s="190">
        <v>37.5</v>
      </c>
      <c r="K93" s="190">
        <v>0</v>
      </c>
      <c r="L93" s="190">
        <v>0</v>
      </c>
      <c r="M93" s="190">
        <v>0</v>
      </c>
      <c r="N93" s="191">
        <v>82.81</v>
      </c>
    </row>
    <row r="94" spans="1:14" ht="15.75" thickBot="1" x14ac:dyDescent="0.3">
      <c r="A94" s="174" t="s">
        <v>127</v>
      </c>
      <c r="B94" s="211">
        <v>56.75</v>
      </c>
      <c r="C94" s="211">
        <v>42.86</v>
      </c>
      <c r="D94" s="211">
        <v>51.35</v>
      </c>
      <c r="E94" s="211">
        <v>0</v>
      </c>
      <c r="F94" s="211">
        <v>0</v>
      </c>
      <c r="G94" s="211">
        <v>0</v>
      </c>
      <c r="H94" s="211">
        <v>26.72</v>
      </c>
      <c r="I94" s="211">
        <v>23.55</v>
      </c>
      <c r="J94" s="211">
        <v>25.43</v>
      </c>
      <c r="K94" s="211">
        <v>8.6999999999999993</v>
      </c>
      <c r="L94" s="211">
        <v>7.14</v>
      </c>
      <c r="M94" s="211">
        <v>8.11</v>
      </c>
      <c r="N94" s="199">
        <v>44.29</v>
      </c>
    </row>
    <row r="95" spans="1:14" ht="15.75" thickBot="1" x14ac:dyDescent="0.3">
      <c r="A95" s="99"/>
      <c r="B95" s="99"/>
      <c r="C95" s="99"/>
      <c r="D95" s="99"/>
      <c r="E95" s="99"/>
      <c r="F95" s="99"/>
      <c r="G95" s="99"/>
      <c r="H95" s="99"/>
      <c r="I95" s="99"/>
      <c r="J95" s="99"/>
      <c r="K95" s="99"/>
      <c r="L95" s="99"/>
      <c r="M95" s="99"/>
      <c r="N95" s="99"/>
    </row>
    <row r="96" spans="1:14" ht="25.5" x14ac:dyDescent="0.25">
      <c r="A96" s="240" t="s">
        <v>613</v>
      </c>
      <c r="B96" s="923" t="s">
        <v>0</v>
      </c>
      <c r="C96" s="924"/>
      <c r="D96" s="924"/>
      <c r="E96" s="924" t="s">
        <v>2</v>
      </c>
      <c r="F96" s="924"/>
      <c r="G96" s="924"/>
      <c r="H96" s="924" t="s">
        <v>1</v>
      </c>
      <c r="I96" s="924"/>
      <c r="J96" s="924"/>
      <c r="K96" s="924" t="s">
        <v>135</v>
      </c>
      <c r="L96" s="924"/>
      <c r="M96" s="924"/>
      <c r="N96" s="925" t="s">
        <v>4</v>
      </c>
    </row>
    <row r="97" spans="1:14" x14ac:dyDescent="0.25">
      <c r="A97" s="212"/>
      <c r="B97" s="213" t="s">
        <v>23</v>
      </c>
      <c r="C97" s="214" t="s">
        <v>24</v>
      </c>
      <c r="D97" s="213" t="s">
        <v>4</v>
      </c>
      <c r="E97" s="213" t="s">
        <v>23</v>
      </c>
      <c r="F97" s="213" t="s">
        <v>24</v>
      </c>
      <c r="G97" s="213" t="s">
        <v>4</v>
      </c>
      <c r="H97" s="213" t="s">
        <v>23</v>
      </c>
      <c r="I97" s="213" t="s">
        <v>24</v>
      </c>
      <c r="J97" s="213" t="s">
        <v>4</v>
      </c>
      <c r="K97" s="213" t="s">
        <v>23</v>
      </c>
      <c r="L97" s="213" t="s">
        <v>24</v>
      </c>
      <c r="M97" s="213" t="s">
        <v>4</v>
      </c>
      <c r="N97" s="926"/>
    </row>
    <row r="98" spans="1:14" x14ac:dyDescent="0.25">
      <c r="A98" s="215" t="s">
        <v>563</v>
      </c>
      <c r="B98" s="216">
        <v>67</v>
      </c>
      <c r="C98" s="217">
        <v>88</v>
      </c>
      <c r="D98" s="216">
        <v>73</v>
      </c>
      <c r="E98" s="216">
        <v>50</v>
      </c>
      <c r="F98" s="216">
        <v>0</v>
      </c>
      <c r="G98" s="216">
        <v>50</v>
      </c>
      <c r="H98" s="216">
        <v>6</v>
      </c>
      <c r="I98" s="216">
        <v>55</v>
      </c>
      <c r="J98" s="216">
        <v>24</v>
      </c>
      <c r="K98" s="216">
        <v>17</v>
      </c>
      <c r="L98" s="216">
        <v>44</v>
      </c>
      <c r="M98" s="216">
        <v>26</v>
      </c>
      <c r="N98" s="241">
        <v>64</v>
      </c>
    </row>
    <row r="99" spans="1:14" x14ac:dyDescent="0.25">
      <c r="A99" s="215" t="s">
        <v>614</v>
      </c>
      <c r="B99" s="216">
        <v>50</v>
      </c>
      <c r="C99" s="217">
        <v>62</v>
      </c>
      <c r="D99" s="216">
        <v>54</v>
      </c>
      <c r="E99" s="216">
        <v>0</v>
      </c>
      <c r="F99" s="216">
        <v>0</v>
      </c>
      <c r="G99" s="216">
        <v>0</v>
      </c>
      <c r="H99" s="216">
        <v>55</v>
      </c>
      <c r="I99" s="216">
        <v>57</v>
      </c>
      <c r="J99" s="216">
        <v>56</v>
      </c>
      <c r="K99" s="216">
        <v>6</v>
      </c>
      <c r="L99" s="216">
        <v>0</v>
      </c>
      <c r="M99" s="216">
        <v>5</v>
      </c>
      <c r="N99" s="241">
        <v>53</v>
      </c>
    </row>
    <row r="100" spans="1:14" ht="38.25" x14ac:dyDescent="0.25">
      <c r="A100" s="215" t="s">
        <v>615</v>
      </c>
      <c r="B100" s="216">
        <v>43</v>
      </c>
      <c r="C100" s="217">
        <v>47</v>
      </c>
      <c r="D100" s="216">
        <v>44</v>
      </c>
      <c r="E100" s="216">
        <v>22</v>
      </c>
      <c r="F100" s="216">
        <v>22</v>
      </c>
      <c r="G100" s="216">
        <v>22</v>
      </c>
      <c r="H100" s="216">
        <v>13</v>
      </c>
      <c r="I100" s="216">
        <v>2</v>
      </c>
      <c r="J100" s="216">
        <v>9</v>
      </c>
      <c r="K100" s="216">
        <v>0</v>
      </c>
      <c r="L100" s="216">
        <v>0</v>
      </c>
      <c r="M100" s="216">
        <v>0</v>
      </c>
      <c r="N100" s="241">
        <v>36</v>
      </c>
    </row>
    <row r="101" spans="1:14" x14ac:dyDescent="0.25">
      <c r="A101" s="215" t="s">
        <v>616</v>
      </c>
      <c r="B101" s="216">
        <v>48</v>
      </c>
      <c r="C101" s="217">
        <v>59</v>
      </c>
      <c r="D101" s="216">
        <v>50</v>
      </c>
      <c r="E101" s="216">
        <v>0</v>
      </c>
      <c r="F101" s="216">
        <v>0</v>
      </c>
      <c r="G101" s="216">
        <v>0</v>
      </c>
      <c r="H101" s="216">
        <v>17</v>
      </c>
      <c r="I101" s="216">
        <v>20</v>
      </c>
      <c r="J101" s="216">
        <v>18</v>
      </c>
      <c r="K101" s="216">
        <v>14</v>
      </c>
      <c r="L101" s="216">
        <v>100</v>
      </c>
      <c r="M101" s="216">
        <v>33</v>
      </c>
      <c r="N101" s="241">
        <v>40</v>
      </c>
    </row>
    <row r="102" spans="1:14" ht="25.5" x14ac:dyDescent="0.25">
      <c r="A102" s="215" t="s">
        <v>617</v>
      </c>
      <c r="B102" s="216">
        <v>15</v>
      </c>
      <c r="C102" s="217">
        <v>0</v>
      </c>
      <c r="D102" s="216">
        <v>15</v>
      </c>
      <c r="E102" s="216">
        <v>0</v>
      </c>
      <c r="F102" s="216">
        <v>0</v>
      </c>
      <c r="G102" s="216">
        <v>0</v>
      </c>
      <c r="H102" s="216">
        <v>13</v>
      </c>
      <c r="I102" s="216">
        <v>0</v>
      </c>
      <c r="J102" s="216">
        <v>13</v>
      </c>
      <c r="K102" s="216">
        <v>0</v>
      </c>
      <c r="L102" s="216">
        <v>0</v>
      </c>
      <c r="M102" s="216">
        <v>0</v>
      </c>
      <c r="N102" s="241">
        <v>13</v>
      </c>
    </row>
    <row r="103" spans="1:14" ht="38.25" x14ac:dyDescent="0.25">
      <c r="A103" s="215" t="s">
        <v>618</v>
      </c>
      <c r="B103" s="216">
        <v>38</v>
      </c>
      <c r="C103" s="217">
        <v>76</v>
      </c>
      <c r="D103" s="216">
        <v>43</v>
      </c>
      <c r="E103" s="216">
        <v>0</v>
      </c>
      <c r="F103" s="216">
        <v>0</v>
      </c>
      <c r="G103" s="216">
        <v>0</v>
      </c>
      <c r="H103" s="216">
        <v>32</v>
      </c>
      <c r="I103" s="216">
        <v>0</v>
      </c>
      <c r="J103" s="216">
        <v>32</v>
      </c>
      <c r="K103" s="216">
        <v>13</v>
      </c>
      <c r="L103" s="216">
        <v>0</v>
      </c>
      <c r="M103" s="216">
        <v>13</v>
      </c>
      <c r="N103" s="241">
        <v>38</v>
      </c>
    </row>
    <row r="104" spans="1:14" x14ac:dyDescent="0.25">
      <c r="A104" s="215" t="s">
        <v>570</v>
      </c>
      <c r="B104" s="216">
        <v>32</v>
      </c>
      <c r="C104" s="217">
        <v>33</v>
      </c>
      <c r="D104" s="216">
        <v>33</v>
      </c>
      <c r="E104" s="216">
        <v>0</v>
      </c>
      <c r="F104" s="216">
        <v>0</v>
      </c>
      <c r="G104" s="216">
        <v>0</v>
      </c>
      <c r="H104" s="216">
        <v>17</v>
      </c>
      <c r="I104" s="216">
        <v>0</v>
      </c>
      <c r="J104" s="216">
        <v>17</v>
      </c>
      <c r="K104" s="216">
        <v>0</v>
      </c>
      <c r="L104" s="216">
        <v>0</v>
      </c>
      <c r="M104" s="216">
        <v>0</v>
      </c>
      <c r="N104" s="241">
        <v>31</v>
      </c>
    </row>
    <row r="105" spans="1:14" ht="15.75" thickBot="1" x14ac:dyDescent="0.3">
      <c r="A105" s="175" t="s">
        <v>127</v>
      </c>
      <c r="B105" s="218">
        <v>48</v>
      </c>
      <c r="C105" s="219">
        <v>64</v>
      </c>
      <c r="D105" s="218">
        <v>51</v>
      </c>
      <c r="E105" s="218">
        <v>24</v>
      </c>
      <c r="F105" s="218">
        <v>22</v>
      </c>
      <c r="G105" s="218">
        <v>23</v>
      </c>
      <c r="H105" s="218">
        <v>25</v>
      </c>
      <c r="I105" s="218">
        <v>34</v>
      </c>
      <c r="J105" s="218">
        <v>28</v>
      </c>
      <c r="K105" s="218">
        <v>11</v>
      </c>
      <c r="L105" s="218">
        <v>33</v>
      </c>
      <c r="M105" s="218">
        <v>15</v>
      </c>
      <c r="N105" s="220">
        <v>44</v>
      </c>
    </row>
    <row r="106" spans="1:14" ht="15.75" thickBot="1" x14ac:dyDescent="0.3">
      <c r="A106" s="99"/>
      <c r="B106" s="99"/>
      <c r="C106" s="99"/>
      <c r="D106" s="99"/>
      <c r="E106" s="99"/>
      <c r="F106" s="99"/>
      <c r="G106" s="99"/>
      <c r="H106" s="99"/>
      <c r="I106" s="99"/>
      <c r="J106" s="99"/>
      <c r="K106" s="99"/>
      <c r="L106" s="99"/>
      <c r="M106" s="99"/>
      <c r="N106" s="99"/>
    </row>
    <row r="107" spans="1:14" x14ac:dyDescent="0.25">
      <c r="A107" s="242" t="s">
        <v>619</v>
      </c>
      <c r="B107" s="914" t="s">
        <v>0</v>
      </c>
      <c r="C107" s="914"/>
      <c r="D107" s="914"/>
      <c r="E107" s="914" t="s">
        <v>2</v>
      </c>
      <c r="F107" s="914"/>
      <c r="G107" s="914"/>
      <c r="H107" s="914" t="s">
        <v>1</v>
      </c>
      <c r="I107" s="914"/>
      <c r="J107" s="914"/>
      <c r="K107" s="914" t="s">
        <v>135</v>
      </c>
      <c r="L107" s="914"/>
      <c r="M107" s="914"/>
      <c r="N107" s="915" t="s">
        <v>4</v>
      </c>
    </row>
    <row r="108" spans="1:14" x14ac:dyDescent="0.25">
      <c r="A108" s="182"/>
      <c r="B108" s="183" t="s">
        <v>23</v>
      </c>
      <c r="C108" s="183" t="s">
        <v>24</v>
      </c>
      <c r="D108" s="183" t="s">
        <v>4</v>
      </c>
      <c r="E108" s="183" t="s">
        <v>23</v>
      </c>
      <c r="F108" s="183" t="s">
        <v>24</v>
      </c>
      <c r="G108" s="183" t="s">
        <v>4</v>
      </c>
      <c r="H108" s="183" t="s">
        <v>23</v>
      </c>
      <c r="I108" s="183" t="s">
        <v>24</v>
      </c>
      <c r="J108" s="183" t="s">
        <v>4</v>
      </c>
      <c r="K108" s="183" t="s">
        <v>23</v>
      </c>
      <c r="L108" s="183" t="s">
        <v>24</v>
      </c>
      <c r="M108" s="183" t="s">
        <v>4</v>
      </c>
      <c r="N108" s="916"/>
    </row>
    <row r="109" spans="1:14" x14ac:dyDescent="0.25">
      <c r="A109" s="176" t="s">
        <v>586</v>
      </c>
      <c r="B109" s="170">
        <v>0.21149999999999999</v>
      </c>
      <c r="C109" s="170">
        <v>0.27200000000000002</v>
      </c>
      <c r="D109" s="170">
        <v>0.23749999999999999</v>
      </c>
      <c r="E109" s="170">
        <v>0.38969999999999999</v>
      </c>
      <c r="F109" s="170">
        <v>0.375</v>
      </c>
      <c r="G109" s="170">
        <v>0.3881</v>
      </c>
      <c r="H109" s="170">
        <v>0.1239</v>
      </c>
      <c r="I109" s="170">
        <v>8.9599999999999999E-2</v>
      </c>
      <c r="J109" s="170">
        <v>0.1158</v>
      </c>
      <c r="K109" s="170">
        <v>0</v>
      </c>
      <c r="L109" s="170">
        <v>0.2</v>
      </c>
      <c r="M109" s="170">
        <v>7.6899999999999996E-2</v>
      </c>
      <c r="N109" s="171">
        <v>0.2341</v>
      </c>
    </row>
    <row r="110" spans="1:14" ht="26.25" x14ac:dyDescent="0.25">
      <c r="A110" s="176" t="s">
        <v>620</v>
      </c>
      <c r="B110" s="170">
        <v>0.3604</v>
      </c>
      <c r="C110" s="170">
        <v>0.4698</v>
      </c>
      <c r="D110" s="170">
        <v>0.39750000000000002</v>
      </c>
      <c r="E110" s="170">
        <v>0</v>
      </c>
      <c r="F110" s="170">
        <v>0</v>
      </c>
      <c r="G110" s="170">
        <v>0</v>
      </c>
      <c r="H110" s="170">
        <v>0.04</v>
      </c>
      <c r="I110" s="170">
        <v>0.2969</v>
      </c>
      <c r="J110" s="170">
        <v>0.1583</v>
      </c>
      <c r="K110" s="170">
        <v>0.1111</v>
      </c>
      <c r="L110" s="170">
        <v>0.16669999999999999</v>
      </c>
      <c r="M110" s="170">
        <v>0.1333</v>
      </c>
      <c r="N110" s="171">
        <v>0.3503</v>
      </c>
    </row>
    <row r="111" spans="1:14" x14ac:dyDescent="0.25">
      <c r="A111" s="176" t="s">
        <v>585</v>
      </c>
      <c r="B111" s="170">
        <v>0.36420000000000002</v>
      </c>
      <c r="C111" s="170">
        <v>0.67500000000000004</v>
      </c>
      <c r="D111" s="170">
        <v>0.42249999999999999</v>
      </c>
      <c r="E111" s="170">
        <v>0</v>
      </c>
      <c r="F111" s="170">
        <v>0</v>
      </c>
      <c r="G111" s="170">
        <v>0</v>
      </c>
      <c r="H111" s="170">
        <v>7.0199999999999999E-2</v>
      </c>
      <c r="I111" s="170">
        <v>0.4</v>
      </c>
      <c r="J111" s="170">
        <v>0.2243</v>
      </c>
      <c r="K111" s="170">
        <v>0.1111</v>
      </c>
      <c r="L111" s="170">
        <v>0</v>
      </c>
      <c r="M111" s="170">
        <v>0.1</v>
      </c>
      <c r="N111" s="171">
        <v>0.3412</v>
      </c>
    </row>
    <row r="112" spans="1:14" x14ac:dyDescent="0.25">
      <c r="A112" s="176" t="s">
        <v>587</v>
      </c>
      <c r="B112" s="170">
        <v>0.36630000000000001</v>
      </c>
      <c r="C112" s="170">
        <v>0.625</v>
      </c>
      <c r="D112" s="170">
        <v>0.38829999999999998</v>
      </c>
      <c r="E112" s="170">
        <v>0</v>
      </c>
      <c r="F112" s="170">
        <v>0</v>
      </c>
      <c r="G112" s="170">
        <v>0</v>
      </c>
      <c r="H112" s="170">
        <v>6.5199999999999994E-2</v>
      </c>
      <c r="I112" s="170">
        <v>0.4</v>
      </c>
      <c r="J112" s="170">
        <v>0.125</v>
      </c>
      <c r="K112" s="170">
        <v>0</v>
      </c>
      <c r="L112" s="170">
        <v>0.16669999999999999</v>
      </c>
      <c r="M112" s="170">
        <v>0.125</v>
      </c>
      <c r="N112" s="171">
        <v>0.32140000000000002</v>
      </c>
    </row>
    <row r="113" spans="1:14" x14ac:dyDescent="0.25">
      <c r="A113" s="176" t="s">
        <v>621</v>
      </c>
      <c r="B113" s="170">
        <v>0.15790000000000001</v>
      </c>
      <c r="C113" s="170">
        <v>0.1343</v>
      </c>
      <c r="D113" s="170">
        <v>0.1429</v>
      </c>
      <c r="E113" s="170">
        <v>0</v>
      </c>
      <c r="F113" s="170">
        <v>0</v>
      </c>
      <c r="G113" s="170">
        <v>0</v>
      </c>
      <c r="H113" s="170">
        <v>0</v>
      </c>
      <c r="I113" s="170">
        <v>4.7600000000000003E-2</v>
      </c>
      <c r="J113" s="170">
        <v>2.7799999999999998E-2</v>
      </c>
      <c r="K113" s="170">
        <v>0</v>
      </c>
      <c r="L113" s="170">
        <v>0</v>
      </c>
      <c r="M113" s="170">
        <v>0</v>
      </c>
      <c r="N113" s="171">
        <v>0.1135</v>
      </c>
    </row>
    <row r="114" spans="1:14" ht="15.75" thickBot="1" x14ac:dyDescent="0.3">
      <c r="A114" s="177" t="s">
        <v>127</v>
      </c>
      <c r="B114" s="172">
        <v>0.31159999999999999</v>
      </c>
      <c r="C114" s="172">
        <v>0.36559999999999998</v>
      </c>
      <c r="D114" s="172">
        <v>0.33</v>
      </c>
      <c r="E114" s="172">
        <v>0.38969999999999999</v>
      </c>
      <c r="F114" s="172">
        <v>0.375</v>
      </c>
      <c r="G114" s="172">
        <v>0.3881</v>
      </c>
      <c r="H114" s="172">
        <v>0.09</v>
      </c>
      <c r="I114" s="172">
        <v>0.23580000000000001</v>
      </c>
      <c r="J114" s="172">
        <v>0.1396</v>
      </c>
      <c r="K114" s="172">
        <v>8.1100000000000005E-2</v>
      </c>
      <c r="L114" s="172">
        <v>0.15790000000000001</v>
      </c>
      <c r="M114" s="172">
        <v>0.1071</v>
      </c>
      <c r="N114" s="173">
        <v>0.2848</v>
      </c>
    </row>
    <row r="115" spans="1:14" ht="15.75" thickBot="1" x14ac:dyDescent="0.3">
      <c r="A115" s="99"/>
      <c r="B115" s="99"/>
      <c r="C115" s="99"/>
      <c r="D115" s="99"/>
      <c r="E115" s="99"/>
      <c r="F115" s="99"/>
      <c r="G115" s="99"/>
      <c r="H115" s="99"/>
      <c r="I115" s="99"/>
      <c r="J115" s="99"/>
      <c r="K115" s="99"/>
      <c r="L115" s="99"/>
      <c r="M115" s="99"/>
      <c r="N115" s="99"/>
    </row>
    <row r="116" spans="1:14" ht="26.25" x14ac:dyDescent="0.25">
      <c r="A116" s="188" t="s">
        <v>2318</v>
      </c>
      <c r="B116" s="914" t="s">
        <v>0</v>
      </c>
      <c r="C116" s="914"/>
      <c r="D116" s="914"/>
      <c r="E116" s="914" t="s">
        <v>2</v>
      </c>
      <c r="F116" s="914"/>
      <c r="G116" s="914"/>
      <c r="H116" s="914" t="s">
        <v>1</v>
      </c>
      <c r="I116" s="914"/>
      <c r="J116" s="914"/>
      <c r="K116" s="914" t="s">
        <v>135</v>
      </c>
      <c r="L116" s="914"/>
      <c r="M116" s="914"/>
      <c r="N116" s="915" t="s">
        <v>4</v>
      </c>
    </row>
    <row r="117" spans="1:14" x14ac:dyDescent="0.25">
      <c r="A117" s="182"/>
      <c r="B117" s="183" t="s">
        <v>23</v>
      </c>
      <c r="C117" s="183" t="s">
        <v>24</v>
      </c>
      <c r="D117" s="183" t="s">
        <v>4</v>
      </c>
      <c r="E117" s="183" t="s">
        <v>23</v>
      </c>
      <c r="F117" s="183" t="s">
        <v>24</v>
      </c>
      <c r="G117" s="183" t="s">
        <v>4</v>
      </c>
      <c r="H117" s="183" t="s">
        <v>23</v>
      </c>
      <c r="I117" s="183" t="s">
        <v>24</v>
      </c>
      <c r="J117" s="183" t="s">
        <v>4</v>
      </c>
      <c r="K117" s="183" t="s">
        <v>23</v>
      </c>
      <c r="L117" s="183" t="s">
        <v>24</v>
      </c>
      <c r="M117" s="183" t="s">
        <v>4</v>
      </c>
      <c r="N117" s="916"/>
    </row>
    <row r="118" spans="1:14" x14ac:dyDescent="0.25">
      <c r="A118" s="176" t="s">
        <v>691</v>
      </c>
      <c r="B118" s="190">
        <v>47.18</v>
      </c>
      <c r="C118" s="190">
        <v>60.1</v>
      </c>
      <c r="D118" s="190">
        <v>54.4</v>
      </c>
      <c r="E118" s="190"/>
      <c r="F118" s="190"/>
      <c r="G118" s="190"/>
      <c r="H118" s="190">
        <v>19.420000000000002</v>
      </c>
      <c r="I118" s="190"/>
      <c r="J118" s="190">
        <v>19.420000000000002</v>
      </c>
      <c r="K118" s="190"/>
      <c r="L118" s="190"/>
      <c r="M118" s="190"/>
      <c r="N118" s="191">
        <v>48.48</v>
      </c>
    </row>
    <row r="119" spans="1:14" x14ac:dyDescent="0.25">
      <c r="A119" s="176" t="s">
        <v>692</v>
      </c>
      <c r="B119" s="190">
        <v>21.62</v>
      </c>
      <c r="C119" s="190"/>
      <c r="D119" s="190">
        <v>21.62</v>
      </c>
      <c r="E119" s="190"/>
      <c r="F119" s="190"/>
      <c r="G119" s="190"/>
      <c r="H119" s="190">
        <v>10.23</v>
      </c>
      <c r="I119" s="190"/>
      <c r="J119" s="190">
        <v>10.23</v>
      </c>
      <c r="K119" s="190"/>
      <c r="L119" s="190"/>
      <c r="M119" s="190"/>
      <c r="N119" s="191">
        <v>14.45</v>
      </c>
    </row>
    <row r="120" spans="1:14" ht="39" x14ac:dyDescent="0.25">
      <c r="A120" s="176" t="s">
        <v>693</v>
      </c>
      <c r="B120" s="196">
        <v>80.11</v>
      </c>
      <c r="C120" s="196">
        <v>68.849999999999994</v>
      </c>
      <c r="D120" s="196">
        <v>74.53</v>
      </c>
      <c r="E120" s="196"/>
      <c r="F120" s="196"/>
      <c r="G120" s="196"/>
      <c r="H120" s="196">
        <v>5.56</v>
      </c>
      <c r="I120" s="196">
        <v>25.71</v>
      </c>
      <c r="J120" s="196">
        <v>18.87</v>
      </c>
      <c r="K120" s="196">
        <v>16.670000000000002</v>
      </c>
      <c r="L120" s="196">
        <v>50</v>
      </c>
      <c r="M120" s="196">
        <v>25</v>
      </c>
      <c r="N120" s="197">
        <v>66.739999999999995</v>
      </c>
    </row>
    <row r="121" spans="1:14" ht="26.25" x14ac:dyDescent="0.25">
      <c r="A121" s="176" t="s">
        <v>643</v>
      </c>
      <c r="B121" s="196">
        <v>18.46</v>
      </c>
      <c r="C121" s="196">
        <v>22.32</v>
      </c>
      <c r="D121" s="196">
        <v>20.25</v>
      </c>
      <c r="E121" s="196"/>
      <c r="F121" s="196"/>
      <c r="G121" s="196"/>
      <c r="H121" s="196"/>
      <c r="I121" s="196"/>
      <c r="J121" s="196"/>
      <c r="K121" s="196"/>
      <c r="L121" s="196"/>
      <c r="M121" s="196"/>
      <c r="N121" s="197">
        <v>20.25</v>
      </c>
    </row>
    <row r="122" spans="1:14" x14ac:dyDescent="0.25">
      <c r="A122" s="176" t="s">
        <v>575</v>
      </c>
      <c r="B122" s="196">
        <v>70.650000000000006</v>
      </c>
      <c r="C122" s="196">
        <v>59.38</v>
      </c>
      <c r="D122" s="196">
        <v>66.03</v>
      </c>
      <c r="E122" s="196"/>
      <c r="F122" s="196"/>
      <c r="G122" s="196"/>
      <c r="H122" s="196">
        <v>6.67</v>
      </c>
      <c r="I122" s="196">
        <v>23.64</v>
      </c>
      <c r="J122" s="196">
        <v>17.649999999999999</v>
      </c>
      <c r="K122" s="196"/>
      <c r="L122" s="196"/>
      <c r="M122" s="196"/>
      <c r="N122" s="197">
        <v>47.97</v>
      </c>
    </row>
    <row r="123" spans="1:14" ht="26.25" x14ac:dyDescent="0.25">
      <c r="A123" s="176" t="s">
        <v>622</v>
      </c>
      <c r="B123" s="196">
        <v>28.85</v>
      </c>
      <c r="C123" s="196">
        <v>50</v>
      </c>
      <c r="D123" s="196">
        <v>37.01</v>
      </c>
      <c r="E123" s="196"/>
      <c r="F123" s="196"/>
      <c r="G123" s="196"/>
      <c r="H123" s="196">
        <v>27.85</v>
      </c>
      <c r="I123" s="196">
        <v>10.53</v>
      </c>
      <c r="J123" s="196">
        <v>20.59</v>
      </c>
      <c r="K123" s="196">
        <v>20</v>
      </c>
      <c r="L123" s="196"/>
      <c r="M123" s="196">
        <v>10</v>
      </c>
      <c r="N123" s="197">
        <v>30.75</v>
      </c>
    </row>
    <row r="124" spans="1:14" x14ac:dyDescent="0.25">
      <c r="A124" s="176" t="s">
        <v>586</v>
      </c>
      <c r="B124" s="196">
        <v>27.84</v>
      </c>
      <c r="C124" s="196">
        <v>20.45</v>
      </c>
      <c r="D124" s="196">
        <v>25.09</v>
      </c>
      <c r="E124" s="196">
        <v>18.420000000000002</v>
      </c>
      <c r="F124" s="196">
        <v>16.420000000000002</v>
      </c>
      <c r="G124" s="196">
        <v>17.14</v>
      </c>
      <c r="H124" s="196">
        <v>10.92</v>
      </c>
      <c r="I124" s="196">
        <v>11.81</v>
      </c>
      <c r="J124" s="196">
        <v>11.32</v>
      </c>
      <c r="K124" s="196"/>
      <c r="L124" s="196">
        <v>50</v>
      </c>
      <c r="M124" s="196">
        <v>4.55</v>
      </c>
      <c r="N124" s="197">
        <v>20.68</v>
      </c>
    </row>
    <row r="125" spans="1:14" x14ac:dyDescent="0.25">
      <c r="A125" s="176" t="s">
        <v>587</v>
      </c>
      <c r="B125" s="196">
        <v>60.92</v>
      </c>
      <c r="C125" s="196">
        <v>70.37</v>
      </c>
      <c r="D125" s="196">
        <v>62.43</v>
      </c>
      <c r="E125" s="196"/>
      <c r="F125" s="196"/>
      <c r="G125" s="196"/>
      <c r="H125" s="196">
        <v>11.29</v>
      </c>
      <c r="I125" s="196"/>
      <c r="J125" s="196">
        <v>11.11</v>
      </c>
      <c r="K125" s="196">
        <v>16.670000000000002</v>
      </c>
      <c r="L125" s="196">
        <v>100</v>
      </c>
      <c r="M125" s="196">
        <v>23.08</v>
      </c>
      <c r="N125" s="197">
        <v>53.38</v>
      </c>
    </row>
    <row r="126" spans="1:14" ht="15.75" thickBot="1" x14ac:dyDescent="0.3">
      <c r="A126" s="174" t="s">
        <v>127</v>
      </c>
      <c r="B126" s="198">
        <v>43.46</v>
      </c>
      <c r="C126" s="198">
        <v>47.22</v>
      </c>
      <c r="D126" s="198">
        <v>44.99</v>
      </c>
      <c r="E126" s="198">
        <v>18.420000000000002</v>
      </c>
      <c r="F126" s="198">
        <v>16.420000000000002</v>
      </c>
      <c r="G126" s="198">
        <v>17.14</v>
      </c>
      <c r="H126" s="198">
        <v>14.75</v>
      </c>
      <c r="I126" s="198">
        <v>15.41</v>
      </c>
      <c r="J126" s="198">
        <v>14.97</v>
      </c>
      <c r="K126" s="198">
        <v>8</v>
      </c>
      <c r="L126" s="198">
        <v>15.79</v>
      </c>
      <c r="M126" s="198">
        <v>10.14</v>
      </c>
      <c r="N126" s="199">
        <v>37.06</v>
      </c>
    </row>
    <row r="127" spans="1:14" ht="15.75" thickBot="1" x14ac:dyDescent="0.3">
      <c r="A127" s="99"/>
      <c r="B127" s="99"/>
      <c r="C127" s="99"/>
      <c r="D127" s="99"/>
      <c r="E127" s="99"/>
      <c r="F127" s="99"/>
      <c r="G127" s="99"/>
      <c r="H127" s="99"/>
      <c r="I127" s="99"/>
      <c r="J127" s="99"/>
      <c r="K127" s="99"/>
      <c r="L127" s="99"/>
      <c r="M127" s="99"/>
      <c r="N127" s="99"/>
    </row>
    <row r="128" spans="1:14" ht="15" customHeight="1" x14ac:dyDescent="0.25">
      <c r="A128" s="188" t="s">
        <v>623</v>
      </c>
      <c r="B128" s="914" t="s">
        <v>0</v>
      </c>
      <c r="C128" s="914"/>
      <c r="D128" s="914"/>
      <c r="E128" s="914" t="s">
        <v>2</v>
      </c>
      <c r="F128" s="914"/>
      <c r="G128" s="914"/>
      <c r="H128" s="914" t="s">
        <v>1</v>
      </c>
      <c r="I128" s="914"/>
      <c r="J128" s="914"/>
      <c r="K128" s="914" t="s">
        <v>135</v>
      </c>
      <c r="L128" s="914"/>
      <c r="M128" s="914"/>
      <c r="N128" s="915" t="s">
        <v>4</v>
      </c>
    </row>
    <row r="129" spans="1:14" x14ac:dyDescent="0.25">
      <c r="A129" s="182"/>
      <c r="B129" s="183" t="s">
        <v>23</v>
      </c>
      <c r="C129" s="183" t="s">
        <v>24</v>
      </c>
      <c r="D129" s="183" t="s">
        <v>4</v>
      </c>
      <c r="E129" s="183" t="s">
        <v>23</v>
      </c>
      <c r="F129" s="183" t="s">
        <v>24</v>
      </c>
      <c r="G129" s="183" t="s">
        <v>4</v>
      </c>
      <c r="H129" s="183" t="s">
        <v>23</v>
      </c>
      <c r="I129" s="183" t="s">
        <v>24</v>
      </c>
      <c r="J129" s="183" t="s">
        <v>4</v>
      </c>
      <c r="K129" s="183" t="s">
        <v>23</v>
      </c>
      <c r="L129" s="183" t="s">
        <v>24</v>
      </c>
      <c r="M129" s="183" t="s">
        <v>4</v>
      </c>
      <c r="N129" s="916"/>
    </row>
    <row r="130" spans="1:14" x14ac:dyDescent="0.25">
      <c r="A130" s="176" t="s">
        <v>624</v>
      </c>
      <c r="B130" s="200">
        <v>9.8765432098765427E-2</v>
      </c>
      <c r="C130" s="200">
        <v>0.10344827586206896</v>
      </c>
      <c r="D130" s="200">
        <v>0.10071942446043165</v>
      </c>
      <c r="E130" s="200">
        <v>8.3333333333333329E-2</v>
      </c>
      <c r="F130" s="200" t="s">
        <v>584</v>
      </c>
      <c r="G130" s="200">
        <v>8.3333333333333329E-2</v>
      </c>
      <c r="H130" s="200">
        <v>6.5217391304347824E-2</v>
      </c>
      <c r="I130" s="200">
        <v>0.18</v>
      </c>
      <c r="J130" s="200">
        <v>0.125</v>
      </c>
      <c r="K130" s="200" t="s">
        <v>584</v>
      </c>
      <c r="L130" s="200" t="s">
        <v>584</v>
      </c>
      <c r="M130" s="200" t="s">
        <v>584</v>
      </c>
      <c r="N130" s="202">
        <v>9.4736842105263161E-2</v>
      </c>
    </row>
    <row r="131" spans="1:14" ht="26.25" x14ac:dyDescent="0.25">
      <c r="A131" s="176" t="s">
        <v>625</v>
      </c>
      <c r="B131" s="200">
        <v>0.15789473684210525</v>
      </c>
      <c r="C131" s="200">
        <v>7.43801652892562E-2</v>
      </c>
      <c r="D131" s="200">
        <v>0.1065989847715736</v>
      </c>
      <c r="E131" s="200" t="s">
        <v>584</v>
      </c>
      <c r="F131" s="200" t="s">
        <v>584</v>
      </c>
      <c r="G131" s="200" t="s">
        <v>584</v>
      </c>
      <c r="H131" s="200">
        <v>7.6923076923076927E-2</v>
      </c>
      <c r="I131" s="200" t="s">
        <v>584</v>
      </c>
      <c r="J131" s="200">
        <v>3.7037037037037035E-2</v>
      </c>
      <c r="K131" s="200" t="s">
        <v>584</v>
      </c>
      <c r="L131" s="200" t="s">
        <v>584</v>
      </c>
      <c r="M131" s="200" t="s">
        <v>584</v>
      </c>
      <c r="N131" s="202">
        <v>9.3220338983050849E-2</v>
      </c>
    </row>
    <row r="132" spans="1:14" x14ac:dyDescent="0.25">
      <c r="A132" s="176" t="s">
        <v>626</v>
      </c>
      <c r="B132" s="200">
        <v>0.27346938775510204</v>
      </c>
      <c r="C132" s="200">
        <v>0.32432432432432434</v>
      </c>
      <c r="D132" s="200">
        <v>0.28014184397163122</v>
      </c>
      <c r="E132" s="200" t="s">
        <v>584</v>
      </c>
      <c r="F132" s="200" t="s">
        <v>584</v>
      </c>
      <c r="G132" s="200" t="s">
        <v>584</v>
      </c>
      <c r="H132" s="200">
        <v>0.12820512820512819</v>
      </c>
      <c r="I132" s="200" t="s">
        <v>584</v>
      </c>
      <c r="J132" s="200">
        <v>0.11764705882352941</v>
      </c>
      <c r="K132" s="200" t="s">
        <v>584</v>
      </c>
      <c r="L132" s="200" t="s">
        <v>584</v>
      </c>
      <c r="M132" s="200" t="s">
        <v>584</v>
      </c>
      <c r="N132" s="202">
        <v>0.23359580052493439</v>
      </c>
    </row>
    <row r="133" spans="1:14" x14ac:dyDescent="0.25">
      <c r="A133" s="176" t="s">
        <v>601</v>
      </c>
      <c r="B133" s="200" t="s">
        <v>584</v>
      </c>
      <c r="C133" s="200" t="s">
        <v>584</v>
      </c>
      <c r="D133" s="200" t="s">
        <v>584</v>
      </c>
      <c r="E133" s="200">
        <v>0.10526315789473684</v>
      </c>
      <c r="F133" s="200" t="s">
        <v>584</v>
      </c>
      <c r="G133" s="200">
        <v>0.10526315789473684</v>
      </c>
      <c r="H133" s="200" t="s">
        <v>584</v>
      </c>
      <c r="I133" s="200" t="s">
        <v>584</v>
      </c>
      <c r="J133" s="200" t="s">
        <v>584</v>
      </c>
      <c r="K133" s="200" t="s">
        <v>584</v>
      </c>
      <c r="L133" s="200">
        <v>1.7857142857142856E-2</v>
      </c>
      <c r="M133" s="200">
        <v>1.5267175572519083E-2</v>
      </c>
      <c r="N133" s="202">
        <v>8.9709762532981532E-2</v>
      </c>
    </row>
    <row r="134" spans="1:14" x14ac:dyDescent="0.25">
      <c r="A134" s="176" t="s">
        <v>627</v>
      </c>
      <c r="B134" s="200">
        <v>0.26011560693641617</v>
      </c>
      <c r="C134" s="200">
        <v>0.46280991735537191</v>
      </c>
      <c r="D134" s="200">
        <v>0.34353741496598639</v>
      </c>
      <c r="E134" s="200">
        <v>0.22302158273381295</v>
      </c>
      <c r="F134" s="200" t="s">
        <v>584</v>
      </c>
      <c r="G134" s="200">
        <v>0.22302158273381295</v>
      </c>
      <c r="H134" s="200">
        <v>0.24489795918367346</v>
      </c>
      <c r="I134" s="200">
        <v>0.16814159292035399</v>
      </c>
      <c r="J134" s="200">
        <v>0.19135802469135801</v>
      </c>
      <c r="K134" s="200">
        <v>5.2631578947368418E-2</v>
      </c>
      <c r="L134" s="200" t="s">
        <v>584</v>
      </c>
      <c r="M134" s="200">
        <v>2.9069767441860465E-2</v>
      </c>
      <c r="N134" s="202">
        <v>0.22071050642479215</v>
      </c>
    </row>
    <row r="135" spans="1:14" x14ac:dyDescent="0.25">
      <c r="A135" s="176" t="s">
        <v>628</v>
      </c>
      <c r="B135" s="200" t="s">
        <v>584</v>
      </c>
      <c r="C135" s="200">
        <v>0.4358974358974359</v>
      </c>
      <c r="D135" s="200">
        <v>0.24637681159420291</v>
      </c>
      <c r="E135" s="200">
        <v>0.11320754716981132</v>
      </c>
      <c r="F135" s="200" t="s">
        <v>584</v>
      </c>
      <c r="G135" s="200">
        <v>0.11320754716981132</v>
      </c>
      <c r="H135" s="200">
        <v>0.125</v>
      </c>
      <c r="I135" s="200" t="s">
        <v>584</v>
      </c>
      <c r="J135" s="200">
        <v>0.125</v>
      </c>
      <c r="K135" s="200">
        <v>4.3478260869565216E-2</v>
      </c>
      <c r="L135" s="200" t="s">
        <v>584</v>
      </c>
      <c r="M135" s="200">
        <v>3.3898305084745763E-2</v>
      </c>
      <c r="N135" s="202">
        <v>0.12470588235294118</v>
      </c>
    </row>
    <row r="136" spans="1:14" x14ac:dyDescent="0.25">
      <c r="A136" s="176" t="s">
        <v>629</v>
      </c>
      <c r="B136" s="200">
        <v>0.12698412698412698</v>
      </c>
      <c r="C136" s="200">
        <v>0.15384615384615385</v>
      </c>
      <c r="D136" s="200">
        <v>0.1391304347826087</v>
      </c>
      <c r="E136" s="200">
        <v>6.9204152249134954E-2</v>
      </c>
      <c r="F136" s="200" t="s">
        <v>584</v>
      </c>
      <c r="G136" s="200">
        <v>6.9204152249134954E-2</v>
      </c>
      <c r="H136" s="200" t="s">
        <v>584</v>
      </c>
      <c r="I136" s="200" t="s">
        <v>584</v>
      </c>
      <c r="J136" s="200" t="s">
        <v>584</v>
      </c>
      <c r="K136" s="200">
        <v>4.3478260869565216E-2</v>
      </c>
      <c r="L136" s="200">
        <v>7.1428571428571425E-2</v>
      </c>
      <c r="M136" s="200">
        <v>5.4054054054054057E-2</v>
      </c>
      <c r="N136" s="202">
        <v>9.4435075885328831E-2</v>
      </c>
    </row>
    <row r="137" spans="1:14" x14ac:dyDescent="0.25">
      <c r="A137" s="176" t="s">
        <v>630</v>
      </c>
      <c r="B137" s="200" t="s">
        <v>584</v>
      </c>
      <c r="C137" s="200" t="s">
        <v>584</v>
      </c>
      <c r="D137" s="200" t="s">
        <v>584</v>
      </c>
      <c r="E137" s="200">
        <v>0.14449541284403669</v>
      </c>
      <c r="F137" s="200" t="s">
        <v>584</v>
      </c>
      <c r="G137" s="200">
        <v>0.14449541284403669</v>
      </c>
      <c r="H137" s="200" t="s">
        <v>584</v>
      </c>
      <c r="I137" s="200" t="s">
        <v>584</v>
      </c>
      <c r="J137" s="200" t="s">
        <v>584</v>
      </c>
      <c r="K137" s="200">
        <v>3.5714285714285712E-2</v>
      </c>
      <c r="L137" s="200">
        <v>0.1</v>
      </c>
      <c r="M137" s="200">
        <v>6.25E-2</v>
      </c>
      <c r="N137" s="202">
        <v>0.13636363636363635</v>
      </c>
    </row>
    <row r="138" spans="1:14" ht="26.25" x14ac:dyDescent="0.25">
      <c r="A138" s="176" t="s">
        <v>631</v>
      </c>
      <c r="B138" s="200">
        <v>0.35294117647058826</v>
      </c>
      <c r="C138" s="200" t="s">
        <v>584</v>
      </c>
      <c r="D138" s="200">
        <v>0.35294117647058826</v>
      </c>
      <c r="E138" s="200">
        <v>0.23708206686930092</v>
      </c>
      <c r="F138" s="200" t="s">
        <v>584</v>
      </c>
      <c r="G138" s="200">
        <v>0.23708206686930092</v>
      </c>
      <c r="H138" s="200" t="s">
        <v>584</v>
      </c>
      <c r="I138" s="200" t="s">
        <v>584</v>
      </c>
      <c r="J138" s="200" t="s">
        <v>584</v>
      </c>
      <c r="K138" s="200">
        <v>0.125</v>
      </c>
      <c r="L138" s="200">
        <v>6.0606060606060608E-2</v>
      </c>
      <c r="M138" s="200">
        <v>8.1632653061224483E-2</v>
      </c>
      <c r="N138" s="202">
        <v>0.22278481012658227</v>
      </c>
    </row>
    <row r="139" spans="1:14" ht="26.25" x14ac:dyDescent="0.25">
      <c r="A139" s="176" t="s">
        <v>632</v>
      </c>
      <c r="B139" s="200">
        <v>0.59302325581395354</v>
      </c>
      <c r="C139" s="200">
        <v>0.37142857142857144</v>
      </c>
      <c r="D139" s="200">
        <v>0.52892561983471076</v>
      </c>
      <c r="E139" s="200">
        <v>0.45327102803738317</v>
      </c>
      <c r="F139" s="200" t="s">
        <v>584</v>
      </c>
      <c r="G139" s="200">
        <v>0.45327102803738317</v>
      </c>
      <c r="H139" s="200">
        <v>0.10810810810810811</v>
      </c>
      <c r="I139" s="200" t="s">
        <v>584</v>
      </c>
      <c r="J139" s="200">
        <v>0.10810810810810811</v>
      </c>
      <c r="K139" s="200">
        <v>0.08</v>
      </c>
      <c r="L139" s="200">
        <v>0.3888888888888889</v>
      </c>
      <c r="M139" s="200">
        <v>0.20930232558139536</v>
      </c>
      <c r="N139" s="202">
        <v>0.43084260731319557</v>
      </c>
    </row>
    <row r="140" spans="1:14" x14ac:dyDescent="0.25">
      <c r="A140" s="176" t="s">
        <v>585</v>
      </c>
      <c r="B140" s="200">
        <v>0.20531622364802934</v>
      </c>
      <c r="C140" s="200">
        <v>0.17499999999999999</v>
      </c>
      <c r="D140" s="200">
        <v>0.20324508966695132</v>
      </c>
      <c r="E140" s="200" t="s">
        <v>584</v>
      </c>
      <c r="F140" s="200" t="s">
        <v>584</v>
      </c>
      <c r="G140" s="200" t="s">
        <v>584</v>
      </c>
      <c r="H140" s="200">
        <v>7.0773263433813891E-2</v>
      </c>
      <c r="I140" s="200">
        <v>0.30555555555555558</v>
      </c>
      <c r="J140" s="200">
        <v>8.1351689612015013E-2</v>
      </c>
      <c r="K140" s="200">
        <v>5.9523809523809521E-3</v>
      </c>
      <c r="L140" s="200">
        <v>0.1</v>
      </c>
      <c r="M140" s="200">
        <v>2.403846153846154E-2</v>
      </c>
      <c r="N140" s="202">
        <v>0.14141414141414141</v>
      </c>
    </row>
    <row r="141" spans="1:14" x14ac:dyDescent="0.25">
      <c r="A141" s="176" t="s">
        <v>587</v>
      </c>
      <c r="B141" s="200">
        <v>0.33407325194228638</v>
      </c>
      <c r="C141" s="200" t="s">
        <v>584</v>
      </c>
      <c r="D141" s="200">
        <v>0.33407325194228638</v>
      </c>
      <c r="E141" s="200" t="s">
        <v>584</v>
      </c>
      <c r="F141" s="200" t="s">
        <v>584</v>
      </c>
      <c r="G141" s="200" t="s">
        <v>584</v>
      </c>
      <c r="H141" s="200">
        <v>9.1397849462365593E-2</v>
      </c>
      <c r="I141" s="200" t="s">
        <v>584</v>
      </c>
      <c r="J141" s="200">
        <v>9.1397849462365593E-2</v>
      </c>
      <c r="K141" s="200">
        <v>4.3189368770764118E-2</v>
      </c>
      <c r="L141" s="200" t="s">
        <v>584</v>
      </c>
      <c r="M141" s="200">
        <v>4.0372670807453416E-2</v>
      </c>
      <c r="N141" s="202">
        <v>0.20494104435710275</v>
      </c>
    </row>
    <row r="142" spans="1:14" ht="26.25" x14ac:dyDescent="0.25">
      <c r="A142" s="176" t="s">
        <v>633</v>
      </c>
      <c r="B142" s="200">
        <v>0.55646258503401358</v>
      </c>
      <c r="C142" s="200">
        <v>0.91891891891891897</v>
      </c>
      <c r="D142" s="200">
        <v>0.57383419689119175</v>
      </c>
      <c r="E142" s="200" t="s">
        <v>584</v>
      </c>
      <c r="F142" s="200" t="s">
        <v>584</v>
      </c>
      <c r="G142" s="200" t="s">
        <v>584</v>
      </c>
      <c r="H142" s="200">
        <v>0.12601626016260162</v>
      </c>
      <c r="I142" s="200">
        <v>0.25</v>
      </c>
      <c r="J142" s="200">
        <v>0.12992125984251968</v>
      </c>
      <c r="K142" s="200">
        <v>0.12048192771084337</v>
      </c>
      <c r="L142" s="200">
        <v>9.0909090909090912E-2</v>
      </c>
      <c r="M142" s="200">
        <v>0.11702127659574468</v>
      </c>
      <c r="N142" s="202">
        <v>0.43482142857142858</v>
      </c>
    </row>
    <row r="143" spans="1:14" x14ac:dyDescent="0.25">
      <c r="A143" s="176" t="s">
        <v>586</v>
      </c>
      <c r="B143" s="200">
        <v>0.26906474820143883</v>
      </c>
      <c r="C143" s="200">
        <v>0.22427440633245382</v>
      </c>
      <c r="D143" s="200">
        <v>0.2532588454376164</v>
      </c>
      <c r="E143" s="200">
        <v>6.3829787234042548E-2</v>
      </c>
      <c r="F143" s="200">
        <v>0.20408163265306123</v>
      </c>
      <c r="G143" s="200">
        <v>0.11188811188811189</v>
      </c>
      <c r="H143" s="200">
        <v>0.10059171597633136</v>
      </c>
      <c r="I143" s="200">
        <v>0.14666666666666667</v>
      </c>
      <c r="J143" s="200">
        <v>0.11900532859680284</v>
      </c>
      <c r="K143" s="200">
        <v>0.10909090909090909</v>
      </c>
      <c r="L143" s="200">
        <v>0.22222222222222221</v>
      </c>
      <c r="M143" s="200">
        <v>0.125</v>
      </c>
      <c r="N143" s="202">
        <v>0.19685466377440347</v>
      </c>
    </row>
    <row r="144" spans="1:14" x14ac:dyDescent="0.25">
      <c r="A144" s="176" t="s">
        <v>634</v>
      </c>
      <c r="B144" s="200">
        <v>0.24788732394366197</v>
      </c>
      <c r="C144" s="200">
        <v>0.39890710382513661</v>
      </c>
      <c r="D144" s="200">
        <v>0.27883538633818589</v>
      </c>
      <c r="E144" s="200" t="s">
        <v>584</v>
      </c>
      <c r="F144" s="200" t="s">
        <v>584</v>
      </c>
      <c r="G144" s="200" t="s">
        <v>584</v>
      </c>
      <c r="H144" s="200">
        <v>9.9611901681759374E-2</v>
      </c>
      <c r="I144" s="200">
        <v>0.18787878787878787</v>
      </c>
      <c r="J144" s="200">
        <v>0.11513859275053305</v>
      </c>
      <c r="K144" s="200">
        <v>4.716981132075472E-2</v>
      </c>
      <c r="L144" s="200">
        <v>0.11764705882352941</v>
      </c>
      <c r="M144" s="200">
        <v>5.6910569105691054E-2</v>
      </c>
      <c r="N144" s="202">
        <v>0.18628454452405321</v>
      </c>
    </row>
    <row r="145" spans="1:14" ht="26.25" x14ac:dyDescent="0.25">
      <c r="A145" s="176" t="s">
        <v>635</v>
      </c>
      <c r="B145" s="200">
        <v>0.26255707762557079</v>
      </c>
      <c r="C145" s="200">
        <v>0.46788990825688076</v>
      </c>
      <c r="D145" s="200">
        <v>0.30347349177330896</v>
      </c>
      <c r="E145" s="200" t="s">
        <v>584</v>
      </c>
      <c r="F145" s="200" t="s">
        <v>584</v>
      </c>
      <c r="G145" s="200" t="s">
        <v>584</v>
      </c>
      <c r="H145" s="200">
        <v>0.11538461538461539</v>
      </c>
      <c r="I145" s="200">
        <v>0.20394736842105263</v>
      </c>
      <c r="J145" s="200">
        <v>0.15277777777777779</v>
      </c>
      <c r="K145" s="200">
        <v>7.1428571428571425E-2</v>
      </c>
      <c r="L145" s="200">
        <v>0.19230769230769232</v>
      </c>
      <c r="M145" s="200">
        <v>0.12962962962962962</v>
      </c>
      <c r="N145" s="202">
        <v>0.23725286160249739</v>
      </c>
    </row>
    <row r="146" spans="1:14" x14ac:dyDescent="0.25">
      <c r="A146" s="176" t="s">
        <v>636</v>
      </c>
      <c r="B146" s="200">
        <v>0.62037037037037035</v>
      </c>
      <c r="C146" s="200">
        <v>0.61057692307692313</v>
      </c>
      <c r="D146" s="200">
        <v>0.6179906542056075</v>
      </c>
      <c r="E146" s="200" t="s">
        <v>584</v>
      </c>
      <c r="F146" s="200" t="s">
        <v>584</v>
      </c>
      <c r="G146" s="200" t="s">
        <v>584</v>
      </c>
      <c r="H146" s="200">
        <v>0.16785714285714284</v>
      </c>
      <c r="I146" s="200">
        <v>0.3282442748091603</v>
      </c>
      <c r="J146" s="200">
        <v>0.21897810218978103</v>
      </c>
      <c r="K146" s="200">
        <v>0.11904761904761904</v>
      </c>
      <c r="L146" s="200">
        <v>0.2</v>
      </c>
      <c r="M146" s="200">
        <v>0.13131313131313133</v>
      </c>
      <c r="N146" s="202">
        <v>0.46266471449487556</v>
      </c>
    </row>
    <row r="147" spans="1:14" ht="15.75" thickBot="1" x14ac:dyDescent="0.3">
      <c r="A147" s="174" t="s">
        <v>127</v>
      </c>
      <c r="B147" s="209">
        <v>0.33360872438863187</v>
      </c>
      <c r="C147" s="209">
        <v>0.33951025810721375</v>
      </c>
      <c r="D147" s="209">
        <v>0.33478778262594211</v>
      </c>
      <c r="E147" s="209">
        <v>0.19307086614173227</v>
      </c>
      <c r="F147" s="209">
        <v>0.20408163265306123</v>
      </c>
      <c r="G147" s="209">
        <v>0.19323821339950373</v>
      </c>
      <c r="H147" s="209">
        <v>0.10289389067524116</v>
      </c>
      <c r="I147" s="209">
        <v>0.19866814650388456</v>
      </c>
      <c r="J147" s="209">
        <v>0.12285978713558537</v>
      </c>
      <c r="K147" s="209">
        <v>5.2905464006938421E-2</v>
      </c>
      <c r="L147" s="209">
        <v>7.0953436807095344E-2</v>
      </c>
      <c r="M147" s="209">
        <v>5.7980049875311718E-2</v>
      </c>
      <c r="N147" s="210">
        <v>0.22611141027942319</v>
      </c>
    </row>
    <row r="148" spans="1:14" ht="15.75" thickBot="1" x14ac:dyDescent="0.3">
      <c r="A148" s="99"/>
      <c r="B148" s="99"/>
      <c r="C148" s="99"/>
      <c r="D148" s="99"/>
      <c r="E148" s="99"/>
      <c r="F148" s="99"/>
      <c r="G148" s="99"/>
      <c r="H148" s="99"/>
      <c r="I148" s="99"/>
      <c r="J148" s="99"/>
      <c r="K148" s="99"/>
      <c r="L148" s="99"/>
      <c r="M148" s="99"/>
      <c r="N148" s="99"/>
    </row>
    <row r="149" spans="1:14" x14ac:dyDescent="0.25">
      <c r="A149" s="221" t="s">
        <v>694</v>
      </c>
      <c r="B149" s="920" t="s">
        <v>0</v>
      </c>
      <c r="C149" s="920"/>
      <c r="D149" s="920"/>
      <c r="E149" s="920" t="s">
        <v>2</v>
      </c>
      <c r="F149" s="920"/>
      <c r="G149" s="920"/>
      <c r="H149" s="920" t="s">
        <v>1</v>
      </c>
      <c r="I149" s="920"/>
      <c r="J149" s="920"/>
      <c r="K149" s="920" t="s">
        <v>135</v>
      </c>
      <c r="L149" s="920"/>
      <c r="M149" s="920"/>
      <c r="N149" s="921" t="s">
        <v>4</v>
      </c>
    </row>
    <row r="150" spans="1:14" x14ac:dyDescent="0.25">
      <c r="A150" s="222"/>
      <c r="B150" s="223" t="s">
        <v>23</v>
      </c>
      <c r="C150" s="223" t="s">
        <v>24</v>
      </c>
      <c r="D150" s="223" t="s">
        <v>4</v>
      </c>
      <c r="E150" s="223" t="s">
        <v>23</v>
      </c>
      <c r="F150" s="223" t="s">
        <v>24</v>
      </c>
      <c r="G150" s="223" t="s">
        <v>4</v>
      </c>
      <c r="H150" s="223" t="s">
        <v>23</v>
      </c>
      <c r="I150" s="223" t="s">
        <v>24</v>
      </c>
      <c r="J150" s="223" t="s">
        <v>4</v>
      </c>
      <c r="K150" s="223" t="s">
        <v>23</v>
      </c>
      <c r="L150" s="223" t="s">
        <v>24</v>
      </c>
      <c r="M150" s="223" t="s">
        <v>4</v>
      </c>
      <c r="N150" s="922"/>
    </row>
    <row r="151" spans="1:14" ht="26.25" x14ac:dyDescent="0.25">
      <c r="A151" s="178" t="s">
        <v>637</v>
      </c>
      <c r="B151" s="224">
        <v>0.61988304093567248</v>
      </c>
      <c r="C151" s="224">
        <v>0.64640883977900554</v>
      </c>
      <c r="D151" s="224">
        <v>0.62906309751434031</v>
      </c>
      <c r="E151" s="224">
        <v>0</v>
      </c>
      <c r="F151" s="224">
        <v>0</v>
      </c>
      <c r="G151" s="224">
        <v>0</v>
      </c>
      <c r="H151" s="224">
        <v>0.18681318681318682</v>
      </c>
      <c r="I151" s="224">
        <v>0.39047619047619048</v>
      </c>
      <c r="J151" s="224">
        <v>0.29591836734693877</v>
      </c>
      <c r="K151" s="224">
        <v>0</v>
      </c>
      <c r="L151" s="224">
        <v>0.25</v>
      </c>
      <c r="M151" s="224">
        <v>0.1111111111111111</v>
      </c>
      <c r="N151" s="225">
        <v>0.52781546811397562</v>
      </c>
    </row>
    <row r="152" spans="1:14" ht="26.25" x14ac:dyDescent="0.25">
      <c r="A152" s="178" t="s">
        <v>638</v>
      </c>
      <c r="B152" s="224">
        <v>0.61267605633802813</v>
      </c>
      <c r="C152" s="224">
        <v>0</v>
      </c>
      <c r="D152" s="224">
        <v>0.61267605633802813</v>
      </c>
      <c r="E152" s="224">
        <v>0</v>
      </c>
      <c r="F152" s="224">
        <v>0</v>
      </c>
      <c r="G152" s="224">
        <v>0</v>
      </c>
      <c r="H152" s="224">
        <v>0.27160493827160492</v>
      </c>
      <c r="I152" s="224">
        <v>0</v>
      </c>
      <c r="J152" s="224">
        <v>0.27160493827160492</v>
      </c>
      <c r="K152" s="224">
        <v>0</v>
      </c>
      <c r="L152" s="224">
        <v>0</v>
      </c>
      <c r="M152" s="224">
        <v>0</v>
      </c>
      <c r="N152" s="225">
        <v>0.52546916890080431</v>
      </c>
    </row>
    <row r="153" spans="1:14" ht="26.25" x14ac:dyDescent="0.25">
      <c r="A153" s="178" t="s">
        <v>639</v>
      </c>
      <c r="B153" s="224">
        <v>0.51237623762376239</v>
      </c>
      <c r="C153" s="224">
        <v>0.80932203389830504</v>
      </c>
      <c r="D153" s="224">
        <v>0.62187499999999996</v>
      </c>
      <c r="E153" s="224">
        <v>0</v>
      </c>
      <c r="F153" s="224">
        <v>0</v>
      </c>
      <c r="G153" s="224">
        <v>0</v>
      </c>
      <c r="H153" s="224">
        <v>0.25252525252525254</v>
      </c>
      <c r="I153" s="224">
        <v>0.62195121951219512</v>
      </c>
      <c r="J153" s="224">
        <v>0.36071428571428571</v>
      </c>
      <c r="K153" s="224">
        <v>0.5</v>
      </c>
      <c r="L153" s="224">
        <v>0.4</v>
      </c>
      <c r="M153" s="224">
        <v>0.46153846153846156</v>
      </c>
      <c r="N153" s="225">
        <v>0.5412647374062165</v>
      </c>
    </row>
    <row r="154" spans="1:14" x14ac:dyDescent="0.25">
      <c r="A154" s="178" t="s">
        <v>640</v>
      </c>
      <c r="B154" s="224">
        <v>0.40568475452196384</v>
      </c>
      <c r="C154" s="224">
        <v>0</v>
      </c>
      <c r="D154" s="224">
        <v>0.40568475452196384</v>
      </c>
      <c r="E154" s="224">
        <v>0</v>
      </c>
      <c r="F154" s="224">
        <v>0</v>
      </c>
      <c r="G154" s="224">
        <v>0</v>
      </c>
      <c r="H154" s="224">
        <v>0.12727272727272726</v>
      </c>
      <c r="I154" s="224">
        <v>0</v>
      </c>
      <c r="J154" s="224">
        <v>0.12727272727272726</v>
      </c>
      <c r="K154" s="224">
        <v>9.0909090909090912E-2</v>
      </c>
      <c r="L154" s="224">
        <v>0.33333333333333331</v>
      </c>
      <c r="M154" s="224">
        <v>0.14285714285714285</v>
      </c>
      <c r="N154" s="225">
        <v>0.33855185909980429</v>
      </c>
    </row>
    <row r="155" spans="1:14" ht="26.25" x14ac:dyDescent="0.25">
      <c r="A155" s="178" t="s">
        <v>641</v>
      </c>
      <c r="B155" s="224">
        <v>0.44605809128630708</v>
      </c>
      <c r="C155" s="224">
        <v>0</v>
      </c>
      <c r="D155" s="224">
        <v>0.44605809128630708</v>
      </c>
      <c r="E155" s="224">
        <v>0</v>
      </c>
      <c r="F155" s="224">
        <v>0</v>
      </c>
      <c r="G155" s="224">
        <v>0</v>
      </c>
      <c r="H155" s="224">
        <v>0.12195121951219512</v>
      </c>
      <c r="I155" s="224">
        <v>0</v>
      </c>
      <c r="J155" s="224">
        <v>0.12195121951219512</v>
      </c>
      <c r="K155" s="224">
        <v>0.125</v>
      </c>
      <c r="L155" s="224">
        <v>0.6</v>
      </c>
      <c r="M155" s="224">
        <v>0.1891891891891892</v>
      </c>
      <c r="N155" s="225">
        <v>0.35431918008784774</v>
      </c>
    </row>
    <row r="156" spans="1:14" x14ac:dyDescent="0.25">
      <c r="A156" s="178" t="s">
        <v>642</v>
      </c>
      <c r="B156" s="224">
        <v>0</v>
      </c>
      <c r="C156" s="224">
        <v>0</v>
      </c>
      <c r="D156" s="224">
        <v>0</v>
      </c>
      <c r="E156" s="224">
        <v>0</v>
      </c>
      <c r="F156" s="224">
        <v>0</v>
      </c>
      <c r="G156" s="224">
        <v>0</v>
      </c>
      <c r="H156" s="224">
        <v>0</v>
      </c>
      <c r="I156" s="224">
        <v>0</v>
      </c>
      <c r="J156" s="224">
        <v>0</v>
      </c>
      <c r="K156" s="224">
        <v>0</v>
      </c>
      <c r="L156" s="224">
        <v>0</v>
      </c>
      <c r="M156" s="224">
        <v>0</v>
      </c>
      <c r="N156" s="225">
        <v>0</v>
      </c>
    </row>
    <row r="157" spans="1:14" ht="26.25" x14ac:dyDescent="0.25">
      <c r="A157" s="178" t="s">
        <v>643</v>
      </c>
      <c r="B157" s="224">
        <v>0.27751196172248804</v>
      </c>
      <c r="C157" s="224">
        <v>0.33333333333333331</v>
      </c>
      <c r="D157" s="224">
        <v>0.29133858267716534</v>
      </c>
      <c r="E157" s="224">
        <v>0</v>
      </c>
      <c r="F157" s="224">
        <v>0</v>
      </c>
      <c r="G157" s="224">
        <v>0</v>
      </c>
      <c r="H157" s="224">
        <v>0.44230769230769229</v>
      </c>
      <c r="I157" s="224">
        <v>0</v>
      </c>
      <c r="J157" s="224">
        <v>0.44230769230769229</v>
      </c>
      <c r="K157" s="224">
        <v>0</v>
      </c>
      <c r="L157" s="224">
        <v>0</v>
      </c>
      <c r="M157" s="224">
        <v>0</v>
      </c>
      <c r="N157" s="225">
        <v>0.29305135951661632</v>
      </c>
    </row>
    <row r="158" spans="1:14" ht="15.75" thickBot="1" x14ac:dyDescent="0.3">
      <c r="A158" s="179" t="s">
        <v>127</v>
      </c>
      <c r="B158" s="254">
        <v>0.48163841807909602</v>
      </c>
      <c r="C158" s="254">
        <v>0.69913419913419916</v>
      </c>
      <c r="D158" s="254">
        <v>0.52049497293116787</v>
      </c>
      <c r="E158" s="254">
        <v>0</v>
      </c>
      <c r="F158" s="254">
        <v>0</v>
      </c>
      <c r="G158" s="254">
        <v>0</v>
      </c>
      <c r="H158" s="254">
        <v>0.20679886685552407</v>
      </c>
      <c r="I158" s="254">
        <v>0.49197860962566847</v>
      </c>
      <c r="J158" s="254">
        <v>0.26651735722284436</v>
      </c>
      <c r="K158" s="254">
        <v>0.13043478260869565</v>
      </c>
      <c r="L158" s="254">
        <v>0.30769230769230771</v>
      </c>
      <c r="M158" s="254">
        <v>0.17894736842105263</v>
      </c>
      <c r="N158" s="255">
        <v>0.44795747062115276</v>
      </c>
    </row>
    <row r="159" spans="1:14" ht="15.75" thickBot="1" x14ac:dyDescent="0.3">
      <c r="A159" s="99"/>
      <c r="B159" s="99"/>
      <c r="C159" s="99"/>
      <c r="D159" s="99"/>
      <c r="E159" s="99"/>
      <c r="F159" s="99"/>
      <c r="G159" s="99"/>
      <c r="H159" s="99"/>
      <c r="I159" s="99"/>
      <c r="J159" s="99"/>
      <c r="K159" s="99"/>
      <c r="L159" s="99"/>
      <c r="M159" s="99"/>
      <c r="N159" s="99"/>
    </row>
    <row r="160" spans="1:14" ht="26.25" x14ac:dyDescent="0.25">
      <c r="A160" s="243" t="s">
        <v>644</v>
      </c>
      <c r="B160" s="914" t="s">
        <v>0</v>
      </c>
      <c r="C160" s="914"/>
      <c r="D160" s="914"/>
      <c r="E160" s="914" t="s">
        <v>2</v>
      </c>
      <c r="F160" s="914"/>
      <c r="G160" s="914"/>
      <c r="H160" s="914" t="s">
        <v>1</v>
      </c>
      <c r="I160" s="914"/>
      <c r="J160" s="914"/>
      <c r="K160" s="914" t="s">
        <v>135</v>
      </c>
      <c r="L160" s="914"/>
      <c r="M160" s="914"/>
      <c r="N160" s="915" t="s">
        <v>4</v>
      </c>
    </row>
    <row r="161" spans="1:14" x14ac:dyDescent="0.25">
      <c r="A161" s="182"/>
      <c r="B161" s="183" t="s">
        <v>23</v>
      </c>
      <c r="C161" s="183" t="s">
        <v>24</v>
      </c>
      <c r="D161" s="183" t="s">
        <v>4</v>
      </c>
      <c r="E161" s="183" t="s">
        <v>23</v>
      </c>
      <c r="F161" s="183" t="s">
        <v>24</v>
      </c>
      <c r="G161" s="183" t="s">
        <v>4</v>
      </c>
      <c r="H161" s="183" t="s">
        <v>23</v>
      </c>
      <c r="I161" s="183" t="s">
        <v>24</v>
      </c>
      <c r="J161" s="183" t="s">
        <v>4</v>
      </c>
      <c r="K161" s="183" t="s">
        <v>23</v>
      </c>
      <c r="L161" s="183" t="s">
        <v>24</v>
      </c>
      <c r="M161" s="183" t="s">
        <v>4</v>
      </c>
      <c r="N161" s="916"/>
    </row>
    <row r="162" spans="1:14" x14ac:dyDescent="0.25">
      <c r="A162" s="176" t="s">
        <v>600</v>
      </c>
      <c r="B162" s="200" t="s">
        <v>584</v>
      </c>
      <c r="C162" s="200" t="s">
        <v>584</v>
      </c>
      <c r="D162" s="200" t="s">
        <v>584</v>
      </c>
      <c r="E162" s="200">
        <v>0.19580419580419581</v>
      </c>
      <c r="F162" s="200" t="s">
        <v>584</v>
      </c>
      <c r="G162" s="200">
        <v>0.19580419580419581</v>
      </c>
      <c r="H162" s="200" t="s">
        <v>584</v>
      </c>
      <c r="I162" s="200" t="s">
        <v>584</v>
      </c>
      <c r="J162" s="200" t="s">
        <v>584</v>
      </c>
      <c r="K162" s="200">
        <v>8.6956521739130432E-2</v>
      </c>
      <c r="L162" s="200">
        <v>6.8965517241379309E-2</v>
      </c>
      <c r="M162" s="200">
        <v>0.08</v>
      </c>
      <c r="N162" s="202">
        <v>0.17857142857142858</v>
      </c>
    </row>
    <row r="163" spans="1:14" x14ac:dyDescent="0.25">
      <c r="A163" s="203" t="s">
        <v>645</v>
      </c>
      <c r="B163" s="200">
        <v>0.1875</v>
      </c>
      <c r="C163" s="200">
        <v>0.35714285714285715</v>
      </c>
      <c r="D163" s="200">
        <v>0.23499999999999999</v>
      </c>
      <c r="E163" s="200" t="s">
        <v>584</v>
      </c>
      <c r="F163" s="200" t="s">
        <v>584</v>
      </c>
      <c r="G163" s="200" t="s">
        <v>584</v>
      </c>
      <c r="H163" s="200">
        <v>0.18421052631578946</v>
      </c>
      <c r="I163" s="200">
        <v>0.66666666666666663</v>
      </c>
      <c r="J163" s="200">
        <v>0.37096774193548387</v>
      </c>
      <c r="K163" s="200" t="s">
        <v>584</v>
      </c>
      <c r="L163" s="200" t="s">
        <v>584</v>
      </c>
      <c r="M163" s="200" t="s">
        <v>584</v>
      </c>
      <c r="N163" s="202">
        <v>0.26022304832713755</v>
      </c>
    </row>
    <row r="164" spans="1:14" x14ac:dyDescent="0.25">
      <c r="A164" s="203" t="s">
        <v>585</v>
      </c>
      <c r="B164" s="226">
        <v>0.32483474976392823</v>
      </c>
      <c r="C164" s="226">
        <v>0.20526315789473684</v>
      </c>
      <c r="D164" s="226">
        <v>0.3066453162530024</v>
      </c>
      <c r="E164" s="226" t="s">
        <v>584</v>
      </c>
      <c r="F164" s="226" t="s">
        <v>584</v>
      </c>
      <c r="G164" s="226" t="s">
        <v>584</v>
      </c>
      <c r="H164" s="226">
        <v>0.12215320910973085</v>
      </c>
      <c r="I164" s="226">
        <v>6.5934065934065936E-2</v>
      </c>
      <c r="J164" s="226">
        <v>0.1132404181184669</v>
      </c>
      <c r="K164" s="226">
        <v>0.15853658536585366</v>
      </c>
      <c r="L164" s="226">
        <v>0.19047619047619047</v>
      </c>
      <c r="M164" s="226">
        <v>0.1650485436893204</v>
      </c>
      <c r="N164" s="256">
        <v>0.24143302180685358</v>
      </c>
    </row>
    <row r="165" spans="1:14" x14ac:dyDescent="0.25">
      <c r="A165" s="203" t="s">
        <v>601</v>
      </c>
      <c r="B165" s="226">
        <v>0.14583333333333334</v>
      </c>
      <c r="C165" s="226" t="s">
        <v>584</v>
      </c>
      <c r="D165" s="226">
        <v>0.14583333333333334</v>
      </c>
      <c r="E165" s="226">
        <v>0.12830188679245283</v>
      </c>
      <c r="F165" s="226" t="s">
        <v>584</v>
      </c>
      <c r="G165" s="226">
        <v>0.12830188679245283</v>
      </c>
      <c r="H165" s="226">
        <v>0.20689655172413793</v>
      </c>
      <c r="I165" s="226" t="s">
        <v>584</v>
      </c>
      <c r="J165" s="226">
        <v>0.20689655172413793</v>
      </c>
      <c r="K165" s="226" t="s">
        <v>584</v>
      </c>
      <c r="L165" s="226" t="s">
        <v>584</v>
      </c>
      <c r="M165" s="226" t="s">
        <v>584</v>
      </c>
      <c r="N165" s="256">
        <v>0.13019390581717452</v>
      </c>
    </row>
    <row r="166" spans="1:14" ht="26.25" x14ac:dyDescent="0.25">
      <c r="A166" s="203" t="s">
        <v>646</v>
      </c>
      <c r="B166" s="226">
        <v>0.41258741258741261</v>
      </c>
      <c r="C166" s="226">
        <v>0.46666666666666667</v>
      </c>
      <c r="D166" s="226">
        <v>0.44155844155844154</v>
      </c>
      <c r="E166" s="226">
        <v>0.25</v>
      </c>
      <c r="F166" s="226" t="s">
        <v>584</v>
      </c>
      <c r="G166" s="226">
        <v>0.25</v>
      </c>
      <c r="H166" s="226">
        <v>0.15789473684210525</v>
      </c>
      <c r="I166" s="226">
        <v>0.17910447761194029</v>
      </c>
      <c r="J166" s="226">
        <v>0.17142857142857143</v>
      </c>
      <c r="K166" s="226" t="s">
        <v>584</v>
      </c>
      <c r="L166" s="226" t="s">
        <v>584</v>
      </c>
      <c r="M166" s="226" t="s">
        <v>584</v>
      </c>
      <c r="N166" s="256">
        <v>0.35794183445190159</v>
      </c>
    </row>
    <row r="167" spans="1:14" x14ac:dyDescent="0.25">
      <c r="A167" s="203" t="s">
        <v>587</v>
      </c>
      <c r="B167" s="226">
        <v>0.54957064793130372</v>
      </c>
      <c r="C167" s="226">
        <v>0.74590163934426235</v>
      </c>
      <c r="D167" s="226">
        <v>0.56664290805416961</v>
      </c>
      <c r="E167" s="226" t="s">
        <v>584</v>
      </c>
      <c r="F167" s="226" t="s">
        <v>584</v>
      </c>
      <c r="G167" s="226" t="s">
        <v>584</v>
      </c>
      <c r="H167" s="226">
        <v>0.14555256064690028</v>
      </c>
      <c r="I167" s="226">
        <v>0.2</v>
      </c>
      <c r="J167" s="226">
        <v>0.14627659574468085</v>
      </c>
      <c r="K167" s="226">
        <v>0.15789473684210525</v>
      </c>
      <c r="L167" s="226">
        <v>0.2</v>
      </c>
      <c r="M167" s="226">
        <v>0.16417910447761194</v>
      </c>
      <c r="N167" s="256">
        <v>0.46641386782231853</v>
      </c>
    </row>
    <row r="168" spans="1:14" x14ac:dyDescent="0.25">
      <c r="A168" s="203" t="s">
        <v>586</v>
      </c>
      <c r="B168" s="226">
        <v>0.20300751879699247</v>
      </c>
      <c r="C168" s="226">
        <v>0.29382716049382718</v>
      </c>
      <c r="D168" s="226">
        <v>0.24226254002134473</v>
      </c>
      <c r="E168" s="226">
        <v>9.6774193548387094E-2</v>
      </c>
      <c r="F168" s="226">
        <v>0.24324324324324326</v>
      </c>
      <c r="G168" s="226">
        <v>0.15151515151515152</v>
      </c>
      <c r="H168" s="226">
        <v>7.9470198675496692E-2</v>
      </c>
      <c r="I168" s="226">
        <v>0.13375796178343949</v>
      </c>
      <c r="J168" s="226">
        <v>0.10714285714285714</v>
      </c>
      <c r="K168" s="226">
        <v>0.22222222222222221</v>
      </c>
      <c r="L168" s="226">
        <v>0.23076923076923078</v>
      </c>
      <c r="M168" s="226">
        <v>0.22448979591836735</v>
      </c>
      <c r="N168" s="256">
        <v>0.18555555555555556</v>
      </c>
    </row>
    <row r="169" spans="1:14" x14ac:dyDescent="0.25">
      <c r="A169" s="203" t="s">
        <v>647</v>
      </c>
      <c r="B169" s="226">
        <v>0.22185430463576158</v>
      </c>
      <c r="C169" s="226">
        <v>0.41935483870967744</v>
      </c>
      <c r="D169" s="226">
        <v>0.27934272300469482</v>
      </c>
      <c r="E169" s="226" t="s">
        <v>584</v>
      </c>
      <c r="F169" s="226" t="s">
        <v>584</v>
      </c>
      <c r="G169" s="226" t="s">
        <v>584</v>
      </c>
      <c r="H169" s="226">
        <v>7.4626865671641784E-2</v>
      </c>
      <c r="I169" s="226">
        <v>0.31132075471698112</v>
      </c>
      <c r="J169" s="226">
        <v>0.17916666666666667</v>
      </c>
      <c r="K169" s="226">
        <v>0.05</v>
      </c>
      <c r="L169" s="226">
        <v>0.16666666666666666</v>
      </c>
      <c r="M169" s="226">
        <v>7.6923076923076927E-2</v>
      </c>
      <c r="N169" s="256">
        <v>0.23699421965317918</v>
      </c>
    </row>
    <row r="170" spans="1:14" ht="15.75" thickBot="1" x14ac:dyDescent="0.3">
      <c r="A170" s="174" t="s">
        <v>127</v>
      </c>
      <c r="B170" s="257">
        <v>0.3750356226845255</v>
      </c>
      <c r="C170" s="257">
        <v>0.37476459510357818</v>
      </c>
      <c r="D170" s="257">
        <v>0.37497265368628308</v>
      </c>
      <c r="E170" s="257">
        <v>0.16152019002375298</v>
      </c>
      <c r="F170" s="257">
        <v>0.24324324324324326</v>
      </c>
      <c r="G170" s="257">
        <v>0.16812227074235808</v>
      </c>
      <c r="H170" s="257">
        <v>0.11899641577060932</v>
      </c>
      <c r="I170" s="257">
        <v>0.1812191103789127</v>
      </c>
      <c r="J170" s="257">
        <v>0.13786213786213786</v>
      </c>
      <c r="K170" s="257">
        <v>0.13833992094861661</v>
      </c>
      <c r="L170" s="257">
        <v>0.11650485436893204</v>
      </c>
      <c r="M170" s="257">
        <v>0.13202247191011235</v>
      </c>
      <c r="N170" s="210">
        <v>0.27928616953473551</v>
      </c>
    </row>
    <row r="171" spans="1:14" ht="15.75" thickBot="1" x14ac:dyDescent="0.3">
      <c r="A171" s="244"/>
      <c r="B171" s="245"/>
      <c r="C171" s="245"/>
      <c r="D171" s="245"/>
      <c r="E171" s="245"/>
      <c r="F171" s="245"/>
      <c r="G171" s="245"/>
      <c r="H171" s="245"/>
      <c r="I171" s="245"/>
      <c r="J171" s="245"/>
      <c r="K171" s="245"/>
      <c r="L171" s="245"/>
      <c r="M171" s="245"/>
      <c r="N171" s="246"/>
    </row>
    <row r="172" spans="1:14" ht="26.25" x14ac:dyDescent="0.25">
      <c r="A172" s="188" t="s">
        <v>2294</v>
      </c>
      <c r="B172" s="914" t="s">
        <v>0</v>
      </c>
      <c r="C172" s="914"/>
      <c r="D172" s="914"/>
      <c r="E172" s="914" t="s">
        <v>2</v>
      </c>
      <c r="F172" s="914"/>
      <c r="G172" s="914"/>
      <c r="H172" s="914" t="s">
        <v>1</v>
      </c>
      <c r="I172" s="914"/>
      <c r="J172" s="914"/>
      <c r="K172" s="914" t="s">
        <v>135</v>
      </c>
      <c r="L172" s="914"/>
      <c r="M172" s="914"/>
      <c r="N172" s="915" t="s">
        <v>4</v>
      </c>
    </row>
    <row r="173" spans="1:14" x14ac:dyDescent="0.25">
      <c r="A173" s="182"/>
      <c r="B173" s="183" t="s">
        <v>23</v>
      </c>
      <c r="C173" s="183" t="s">
        <v>24</v>
      </c>
      <c r="D173" s="183" t="s">
        <v>4</v>
      </c>
      <c r="E173" s="183" t="s">
        <v>23</v>
      </c>
      <c r="F173" s="183" t="s">
        <v>24</v>
      </c>
      <c r="G173" s="183" t="s">
        <v>4</v>
      </c>
      <c r="H173" s="183" t="s">
        <v>23</v>
      </c>
      <c r="I173" s="183" t="s">
        <v>24</v>
      </c>
      <c r="J173" s="183" t="s">
        <v>4</v>
      </c>
      <c r="K173" s="183" t="s">
        <v>23</v>
      </c>
      <c r="L173" s="183" t="s">
        <v>24</v>
      </c>
      <c r="M173" s="183" t="s">
        <v>4</v>
      </c>
      <c r="N173" s="916"/>
    </row>
    <row r="174" spans="1:14" x14ac:dyDescent="0.25">
      <c r="A174" s="203" t="s">
        <v>648</v>
      </c>
      <c r="B174" s="190">
        <v>51.82</v>
      </c>
      <c r="C174" s="190">
        <v>41.77</v>
      </c>
      <c r="D174" s="190">
        <v>48.03</v>
      </c>
      <c r="E174" s="190">
        <v>0</v>
      </c>
      <c r="F174" s="190">
        <v>0</v>
      </c>
      <c r="G174" s="190">
        <v>0</v>
      </c>
      <c r="H174" s="190">
        <v>30.41</v>
      </c>
      <c r="I174" s="190">
        <v>40.119999999999997</v>
      </c>
      <c r="J174" s="190">
        <v>35.21</v>
      </c>
      <c r="K174" s="190">
        <v>7.89</v>
      </c>
      <c r="L174" s="190">
        <v>12</v>
      </c>
      <c r="M174" s="190">
        <v>9.52</v>
      </c>
      <c r="N174" s="191">
        <v>42.57</v>
      </c>
    </row>
    <row r="175" spans="1:14" ht="25.5" x14ac:dyDescent="0.25">
      <c r="A175" s="249" t="s">
        <v>649</v>
      </c>
      <c r="B175" s="227">
        <v>32.130000000000003</v>
      </c>
      <c r="C175" s="227">
        <v>44</v>
      </c>
      <c r="D175" s="227">
        <v>36.22</v>
      </c>
      <c r="E175" s="227">
        <v>0</v>
      </c>
      <c r="F175" s="227">
        <v>0</v>
      </c>
      <c r="G175" s="227">
        <v>0</v>
      </c>
      <c r="H175" s="227">
        <v>14.44</v>
      </c>
      <c r="I175" s="227">
        <v>33.58</v>
      </c>
      <c r="J175" s="227">
        <v>24.08</v>
      </c>
      <c r="K175" s="227">
        <v>6.9</v>
      </c>
      <c r="L175" s="227">
        <v>9.3800000000000008</v>
      </c>
      <c r="M175" s="227">
        <v>8.1999999999999993</v>
      </c>
      <c r="N175" s="247">
        <v>28.75</v>
      </c>
    </row>
    <row r="176" spans="1:14" ht="26.25" x14ac:dyDescent="0.25">
      <c r="A176" s="176" t="s">
        <v>650</v>
      </c>
      <c r="B176" s="190">
        <v>12.23</v>
      </c>
      <c r="C176" s="190">
        <v>18.18</v>
      </c>
      <c r="D176" s="190">
        <v>13.12</v>
      </c>
      <c r="E176" s="227">
        <v>0</v>
      </c>
      <c r="F176" s="227">
        <v>0</v>
      </c>
      <c r="G176" s="227">
        <v>0</v>
      </c>
      <c r="H176" s="190">
        <v>11.31</v>
      </c>
      <c r="I176" s="190">
        <v>9.09</v>
      </c>
      <c r="J176" s="190">
        <v>10.85</v>
      </c>
      <c r="K176" s="190"/>
      <c r="L176" s="190">
        <v>7.69</v>
      </c>
      <c r="M176" s="190">
        <v>4.17</v>
      </c>
      <c r="N176" s="191">
        <v>11.6</v>
      </c>
    </row>
    <row r="177" spans="1:14" ht="25.5" x14ac:dyDescent="0.25">
      <c r="A177" s="249" t="s">
        <v>651</v>
      </c>
      <c r="B177" s="190">
        <v>55.68</v>
      </c>
      <c r="C177" s="190">
        <v>60.41</v>
      </c>
      <c r="D177" s="190">
        <v>57.66</v>
      </c>
      <c r="E177" s="190">
        <v>0</v>
      </c>
      <c r="F177" s="190">
        <v>0</v>
      </c>
      <c r="G177" s="190">
        <v>0</v>
      </c>
      <c r="H177" s="190">
        <v>17.61</v>
      </c>
      <c r="I177" s="190">
        <v>21.94</v>
      </c>
      <c r="J177" s="190">
        <v>19.87</v>
      </c>
      <c r="K177" s="190">
        <v>18.75</v>
      </c>
      <c r="L177" s="190">
        <v>15.79</v>
      </c>
      <c r="M177" s="190">
        <v>16.670000000000002</v>
      </c>
      <c r="N177" s="191">
        <v>41.29</v>
      </c>
    </row>
    <row r="178" spans="1:14" x14ac:dyDescent="0.25">
      <c r="A178" s="249" t="s">
        <v>636</v>
      </c>
      <c r="B178" s="227">
        <v>29.02</v>
      </c>
      <c r="C178" s="227">
        <v>29.82</v>
      </c>
      <c r="D178" s="227">
        <v>29.34</v>
      </c>
      <c r="E178" s="227">
        <v>0</v>
      </c>
      <c r="F178" s="227">
        <v>0</v>
      </c>
      <c r="G178" s="227">
        <v>0</v>
      </c>
      <c r="H178" s="227">
        <v>19.18</v>
      </c>
      <c r="I178" s="227">
        <v>20.100000000000001</v>
      </c>
      <c r="J178" s="227">
        <v>19.850000000000001</v>
      </c>
      <c r="K178" s="227">
        <v>25</v>
      </c>
      <c r="L178" s="227">
        <v>25</v>
      </c>
      <c r="M178" s="227">
        <v>25</v>
      </c>
      <c r="N178" s="247">
        <v>26.77</v>
      </c>
    </row>
    <row r="179" spans="1:14" ht="25.5" x14ac:dyDescent="0.25">
      <c r="A179" s="250" t="s">
        <v>652</v>
      </c>
      <c r="B179" s="190">
        <v>47.03</v>
      </c>
      <c r="C179" s="190">
        <v>44.12</v>
      </c>
      <c r="D179" s="190">
        <v>45.7</v>
      </c>
      <c r="E179" s="190">
        <v>0</v>
      </c>
      <c r="F179" s="190">
        <v>0</v>
      </c>
      <c r="G179" s="190">
        <v>0</v>
      </c>
      <c r="H179" s="190">
        <v>0</v>
      </c>
      <c r="I179" s="190">
        <v>0</v>
      </c>
      <c r="J179" s="190">
        <v>0</v>
      </c>
      <c r="K179" s="190">
        <v>0</v>
      </c>
      <c r="L179" s="190">
        <v>0</v>
      </c>
      <c r="M179" s="190">
        <v>0</v>
      </c>
      <c r="N179" s="191">
        <v>45.7</v>
      </c>
    </row>
    <row r="180" spans="1:14" ht="15.75" thickBot="1" x14ac:dyDescent="0.3">
      <c r="A180" s="174" t="s">
        <v>127</v>
      </c>
      <c r="B180" s="228">
        <v>39.58</v>
      </c>
      <c r="C180" s="228">
        <v>42.01</v>
      </c>
      <c r="D180" s="228">
        <v>40.49</v>
      </c>
      <c r="E180" s="228">
        <v>0</v>
      </c>
      <c r="F180" s="228">
        <v>0</v>
      </c>
      <c r="G180" s="228">
        <v>0</v>
      </c>
      <c r="H180" s="228">
        <v>18.079999999999998</v>
      </c>
      <c r="I180" s="228">
        <v>28.3</v>
      </c>
      <c r="J180" s="228">
        <v>23.22</v>
      </c>
      <c r="K180" s="228">
        <v>9.18</v>
      </c>
      <c r="L180" s="228">
        <v>12.5</v>
      </c>
      <c r="M180" s="228">
        <v>10.95</v>
      </c>
      <c r="N180" s="248">
        <v>33.53</v>
      </c>
    </row>
    <row r="181" spans="1:14" ht="15.75" thickBot="1" x14ac:dyDescent="0.3">
      <c r="A181" s="99"/>
      <c r="B181" s="99"/>
      <c r="C181" s="99"/>
      <c r="D181" s="99"/>
      <c r="E181" s="99"/>
      <c r="F181" s="99"/>
      <c r="G181" s="99"/>
      <c r="H181" s="99"/>
      <c r="I181" s="99"/>
      <c r="J181" s="99"/>
      <c r="K181" s="99"/>
      <c r="L181" s="99"/>
      <c r="M181" s="99"/>
      <c r="N181" s="99"/>
    </row>
    <row r="182" spans="1:14" ht="30" customHeight="1" x14ac:dyDescent="0.25">
      <c r="A182" s="188" t="s">
        <v>653</v>
      </c>
      <c r="B182" s="914" t="s">
        <v>0</v>
      </c>
      <c r="C182" s="914"/>
      <c r="D182" s="914"/>
      <c r="E182" s="914" t="s">
        <v>2</v>
      </c>
      <c r="F182" s="914"/>
      <c r="G182" s="914"/>
      <c r="H182" s="914" t="s">
        <v>1</v>
      </c>
      <c r="I182" s="914"/>
      <c r="J182" s="914"/>
      <c r="K182" s="914" t="s">
        <v>135</v>
      </c>
      <c r="L182" s="914"/>
      <c r="M182" s="914"/>
      <c r="N182" s="915" t="s">
        <v>4</v>
      </c>
    </row>
    <row r="183" spans="1:14" x14ac:dyDescent="0.25">
      <c r="A183" s="182"/>
      <c r="B183" s="183" t="s">
        <v>23</v>
      </c>
      <c r="C183" s="183" t="s">
        <v>24</v>
      </c>
      <c r="D183" s="183" t="s">
        <v>4</v>
      </c>
      <c r="E183" s="183" t="s">
        <v>23</v>
      </c>
      <c r="F183" s="183" t="s">
        <v>24</v>
      </c>
      <c r="G183" s="183" t="s">
        <v>4</v>
      </c>
      <c r="H183" s="183" t="s">
        <v>23</v>
      </c>
      <c r="I183" s="183" t="s">
        <v>24</v>
      </c>
      <c r="J183" s="183" t="s">
        <v>4</v>
      </c>
      <c r="K183" s="183" t="s">
        <v>23</v>
      </c>
      <c r="L183" s="183" t="s">
        <v>24</v>
      </c>
      <c r="M183" s="183" t="s">
        <v>4</v>
      </c>
      <c r="N183" s="916"/>
    </row>
    <row r="184" spans="1:14" ht="26.25" x14ac:dyDescent="0.25">
      <c r="A184" s="176" t="s">
        <v>654</v>
      </c>
      <c r="B184" s="229"/>
      <c r="C184" s="229"/>
      <c r="D184" s="229"/>
      <c r="E184" s="230">
        <v>15.17</v>
      </c>
      <c r="F184" s="229"/>
      <c r="G184" s="230">
        <v>15.17</v>
      </c>
      <c r="H184" s="229"/>
      <c r="I184" s="229"/>
      <c r="J184" s="229"/>
      <c r="K184" s="230">
        <v>21.05</v>
      </c>
      <c r="L184" s="230">
        <v>6.67</v>
      </c>
      <c r="M184" s="230">
        <v>14.71</v>
      </c>
      <c r="N184" s="231">
        <v>15.1</v>
      </c>
    </row>
    <row r="185" spans="1:14" ht="26.25" x14ac:dyDescent="0.25">
      <c r="A185" s="176" t="s">
        <v>655</v>
      </c>
      <c r="B185" s="230">
        <v>16.059999999999999</v>
      </c>
      <c r="C185" s="230">
        <v>45.83</v>
      </c>
      <c r="D185" s="230">
        <v>20.5</v>
      </c>
      <c r="E185" s="230">
        <v>32.840000000000003</v>
      </c>
      <c r="F185" s="229"/>
      <c r="G185" s="230">
        <v>32.840000000000003</v>
      </c>
      <c r="H185" s="230">
        <v>3.45</v>
      </c>
      <c r="I185" s="229"/>
      <c r="J185" s="230">
        <v>3.45</v>
      </c>
      <c r="K185" s="230">
        <v>18.18</v>
      </c>
      <c r="L185" s="230">
        <v>18.18</v>
      </c>
      <c r="M185" s="230">
        <v>18.18</v>
      </c>
      <c r="N185" s="191">
        <v>22.13</v>
      </c>
    </row>
    <row r="186" spans="1:14" x14ac:dyDescent="0.25">
      <c r="A186" s="232" t="s">
        <v>656</v>
      </c>
      <c r="B186" s="229"/>
      <c r="C186" s="229"/>
      <c r="D186" s="229"/>
      <c r="E186" s="230">
        <v>13.06</v>
      </c>
      <c r="F186" s="229"/>
      <c r="G186" s="230">
        <v>13.06</v>
      </c>
      <c r="H186" s="229"/>
      <c r="I186" s="229"/>
      <c r="J186" s="229"/>
      <c r="K186" s="230">
        <v>5</v>
      </c>
      <c r="L186" s="230">
        <v>9.52</v>
      </c>
      <c r="M186" s="230">
        <v>7.32</v>
      </c>
      <c r="N186" s="191">
        <v>12.17</v>
      </c>
    </row>
    <row r="187" spans="1:14" ht="15.75" thickBot="1" x14ac:dyDescent="0.3">
      <c r="A187" s="174" t="s">
        <v>127</v>
      </c>
      <c r="B187" s="258">
        <v>16.059999999999999</v>
      </c>
      <c r="C187" s="258">
        <v>45.83</v>
      </c>
      <c r="D187" s="258">
        <v>20.5</v>
      </c>
      <c r="E187" s="258">
        <v>18.52</v>
      </c>
      <c r="F187" s="125"/>
      <c r="G187" s="258">
        <v>18.52</v>
      </c>
      <c r="H187" s="258">
        <v>3.45</v>
      </c>
      <c r="I187" s="125"/>
      <c r="J187" s="125">
        <v>3.45</v>
      </c>
      <c r="K187" s="258">
        <v>14</v>
      </c>
      <c r="L187" s="258">
        <v>10.64</v>
      </c>
      <c r="M187" s="258">
        <v>12.37</v>
      </c>
      <c r="N187" s="199">
        <v>17.21</v>
      </c>
    </row>
    <row r="188" spans="1:14" ht="15.75" thickBot="1" x14ac:dyDescent="0.3">
      <c r="A188" s="99"/>
      <c r="B188" s="99"/>
      <c r="C188" s="99"/>
      <c r="D188" s="99"/>
      <c r="E188" s="99"/>
      <c r="F188" s="99"/>
      <c r="G188" s="99"/>
      <c r="H188" s="99"/>
      <c r="I188" s="99"/>
      <c r="J188" s="99"/>
      <c r="K188" s="99"/>
      <c r="L188" s="99"/>
      <c r="M188" s="99"/>
      <c r="N188" s="99"/>
    </row>
    <row r="189" spans="1:14" ht="30" customHeight="1" x14ac:dyDescent="0.25">
      <c r="A189" s="188" t="s">
        <v>657</v>
      </c>
      <c r="B189" s="914" t="s">
        <v>0</v>
      </c>
      <c r="C189" s="914"/>
      <c r="D189" s="914"/>
      <c r="E189" s="914" t="s">
        <v>2</v>
      </c>
      <c r="F189" s="914"/>
      <c r="G189" s="914"/>
      <c r="H189" s="914" t="s">
        <v>1</v>
      </c>
      <c r="I189" s="914"/>
      <c r="J189" s="914"/>
      <c r="K189" s="914" t="s">
        <v>135</v>
      </c>
      <c r="L189" s="914"/>
      <c r="M189" s="914"/>
      <c r="N189" s="915" t="s">
        <v>4</v>
      </c>
    </row>
    <row r="190" spans="1:14" x14ac:dyDescent="0.25">
      <c r="A190" s="182"/>
      <c r="B190" s="183" t="s">
        <v>23</v>
      </c>
      <c r="C190" s="183" t="s">
        <v>24</v>
      </c>
      <c r="D190" s="183" t="s">
        <v>4</v>
      </c>
      <c r="E190" s="183" t="s">
        <v>23</v>
      </c>
      <c r="F190" s="183" t="s">
        <v>24</v>
      </c>
      <c r="G190" s="183" t="s">
        <v>4</v>
      </c>
      <c r="H190" s="183" t="s">
        <v>23</v>
      </c>
      <c r="I190" s="183" t="s">
        <v>24</v>
      </c>
      <c r="J190" s="183" t="s">
        <v>4</v>
      </c>
      <c r="K190" s="183" t="s">
        <v>23</v>
      </c>
      <c r="L190" s="183" t="s">
        <v>24</v>
      </c>
      <c r="M190" s="183" t="s">
        <v>4</v>
      </c>
      <c r="N190" s="916"/>
    </row>
    <row r="191" spans="1:14" ht="26.25" x14ac:dyDescent="0.25">
      <c r="A191" s="176" t="s">
        <v>658</v>
      </c>
      <c r="B191" s="200">
        <v>0.45710000000000001</v>
      </c>
      <c r="C191" s="200">
        <v>0.54079999999999995</v>
      </c>
      <c r="D191" s="200">
        <v>0.48380000000000001</v>
      </c>
      <c r="E191" s="201" t="s">
        <v>584</v>
      </c>
      <c r="F191" s="201" t="s">
        <v>584</v>
      </c>
      <c r="G191" s="201" t="s">
        <v>584</v>
      </c>
      <c r="H191" s="200">
        <v>8.6999999999999994E-2</v>
      </c>
      <c r="I191" s="200">
        <v>0.21429999999999999</v>
      </c>
      <c r="J191" s="200">
        <v>0.14199999999999999</v>
      </c>
      <c r="K191" s="200"/>
      <c r="L191" s="200">
        <v>0.23680000000000001</v>
      </c>
      <c r="M191" s="200">
        <v>0.18</v>
      </c>
      <c r="N191" s="202">
        <v>0.34810000000000002</v>
      </c>
    </row>
    <row r="192" spans="1:14" x14ac:dyDescent="0.25">
      <c r="A192" s="176" t="s">
        <v>616</v>
      </c>
      <c r="B192" s="200">
        <v>0.43519999999999998</v>
      </c>
      <c r="C192" s="200">
        <v>0.45479999999999998</v>
      </c>
      <c r="D192" s="200">
        <v>0.44009999999999999</v>
      </c>
      <c r="E192" s="201" t="s">
        <v>584</v>
      </c>
      <c r="F192" s="201" t="s">
        <v>584</v>
      </c>
      <c r="G192" s="201" t="s">
        <v>584</v>
      </c>
      <c r="H192" s="200">
        <v>0.1358</v>
      </c>
      <c r="I192" s="200">
        <v>0.42109999999999997</v>
      </c>
      <c r="J192" s="200">
        <v>0.216</v>
      </c>
      <c r="K192" s="200" t="s">
        <v>584</v>
      </c>
      <c r="L192" s="200">
        <v>0.25</v>
      </c>
      <c r="M192" s="200">
        <v>0.125</v>
      </c>
      <c r="N192" s="202">
        <v>0.35680000000000001</v>
      </c>
    </row>
    <row r="193" spans="1:14" x14ac:dyDescent="0.25">
      <c r="A193" s="176" t="s">
        <v>562</v>
      </c>
      <c r="B193" s="200">
        <v>0.497</v>
      </c>
      <c r="C193" s="200">
        <v>0.57320000000000004</v>
      </c>
      <c r="D193" s="200">
        <v>0.5121</v>
      </c>
      <c r="E193" s="201" t="s">
        <v>584</v>
      </c>
      <c r="F193" s="201" t="s">
        <v>584</v>
      </c>
      <c r="G193" s="201" t="s">
        <v>584</v>
      </c>
      <c r="H193" s="200">
        <v>8.4199999999999997E-2</v>
      </c>
      <c r="I193" s="201" t="s">
        <v>584</v>
      </c>
      <c r="J193" s="200">
        <v>8.3299999999999999E-2</v>
      </c>
      <c r="K193" s="200">
        <v>0.22220000000000001</v>
      </c>
      <c r="L193" s="200">
        <v>0.1739</v>
      </c>
      <c r="M193" s="200">
        <v>0.1951</v>
      </c>
      <c r="N193" s="202">
        <v>0.35920000000000002</v>
      </c>
    </row>
    <row r="194" spans="1:14" x14ac:dyDescent="0.25">
      <c r="A194" s="176" t="s">
        <v>563</v>
      </c>
      <c r="B194" s="200">
        <v>0.433</v>
      </c>
      <c r="C194" s="200">
        <v>0.60329999999999995</v>
      </c>
      <c r="D194" s="200">
        <v>0.51060000000000005</v>
      </c>
      <c r="E194" s="201" t="s">
        <v>584</v>
      </c>
      <c r="F194" s="201" t="s">
        <v>584</v>
      </c>
      <c r="G194" s="201" t="s">
        <v>584</v>
      </c>
      <c r="H194" s="200">
        <v>0.1014</v>
      </c>
      <c r="I194" s="200">
        <v>0.35420000000000001</v>
      </c>
      <c r="J194" s="200">
        <v>0.18149999999999999</v>
      </c>
      <c r="K194" s="200">
        <v>0.125</v>
      </c>
      <c r="L194" s="200">
        <v>0.4118</v>
      </c>
      <c r="M194" s="200">
        <v>0.22450000000000001</v>
      </c>
      <c r="N194" s="202">
        <v>0.39800000000000002</v>
      </c>
    </row>
    <row r="195" spans="1:14" ht="26.25" x14ac:dyDescent="0.25">
      <c r="A195" s="176" t="s">
        <v>638</v>
      </c>
      <c r="B195" s="200">
        <v>0.44669999999999999</v>
      </c>
      <c r="C195" s="200">
        <v>0.64029999999999998</v>
      </c>
      <c r="D195" s="200">
        <v>0.50470000000000004</v>
      </c>
      <c r="E195" s="201" t="s">
        <v>584</v>
      </c>
      <c r="F195" s="201" t="s">
        <v>584</v>
      </c>
      <c r="G195" s="201" t="s">
        <v>584</v>
      </c>
      <c r="H195" s="200">
        <v>0.13880000000000001</v>
      </c>
      <c r="I195" s="200">
        <v>0.47660000000000002</v>
      </c>
      <c r="J195" s="200">
        <v>0.24149999999999999</v>
      </c>
      <c r="K195" s="200">
        <v>0.2326</v>
      </c>
      <c r="L195" s="200">
        <v>0.64</v>
      </c>
      <c r="M195" s="200">
        <v>0.4516</v>
      </c>
      <c r="N195" s="202">
        <v>0.42899999999999999</v>
      </c>
    </row>
    <row r="196" spans="1:14" x14ac:dyDescent="0.25">
      <c r="A196" s="176" t="s">
        <v>659</v>
      </c>
      <c r="B196" s="200">
        <v>0.58169999999999999</v>
      </c>
      <c r="C196" s="200">
        <v>0.45140000000000002</v>
      </c>
      <c r="D196" s="200">
        <v>0.52749999999999997</v>
      </c>
      <c r="E196" s="201" t="s">
        <v>584</v>
      </c>
      <c r="F196" s="201" t="s">
        <v>584</v>
      </c>
      <c r="G196" s="201" t="s">
        <v>584</v>
      </c>
      <c r="H196" s="200">
        <v>0.31690000000000002</v>
      </c>
      <c r="I196" s="200">
        <v>0.31580000000000003</v>
      </c>
      <c r="J196" s="200">
        <v>0.31630000000000003</v>
      </c>
      <c r="K196" s="200">
        <v>0.14630000000000001</v>
      </c>
      <c r="L196" s="200">
        <v>0.18</v>
      </c>
      <c r="M196" s="200">
        <v>0.1648</v>
      </c>
      <c r="N196" s="202">
        <v>0.41220000000000001</v>
      </c>
    </row>
    <row r="197" spans="1:14" ht="26.25" x14ac:dyDescent="0.25">
      <c r="A197" s="176" t="s">
        <v>660</v>
      </c>
      <c r="B197" s="200">
        <v>0.65249999999999997</v>
      </c>
      <c r="C197" s="200">
        <v>0.51380000000000003</v>
      </c>
      <c r="D197" s="200">
        <v>0.59830000000000005</v>
      </c>
      <c r="E197" s="201" t="s">
        <v>584</v>
      </c>
      <c r="F197" s="201" t="s">
        <v>584</v>
      </c>
      <c r="G197" s="201" t="s">
        <v>584</v>
      </c>
      <c r="H197" s="200">
        <v>0.18940000000000001</v>
      </c>
      <c r="I197" s="200">
        <v>0.27910000000000001</v>
      </c>
      <c r="J197" s="200">
        <v>0.23369999999999999</v>
      </c>
      <c r="K197" s="200">
        <v>9.5200000000000007E-2</v>
      </c>
      <c r="L197" s="200">
        <v>0.17649999999999999</v>
      </c>
      <c r="M197" s="200">
        <v>0.13159999999999999</v>
      </c>
      <c r="N197" s="202">
        <v>0.4501</v>
      </c>
    </row>
    <row r="198" spans="1:14" ht="26.25" x14ac:dyDescent="0.25">
      <c r="A198" s="176" t="s">
        <v>661</v>
      </c>
      <c r="B198" s="200">
        <v>0.28129999999999999</v>
      </c>
      <c r="C198" s="200">
        <v>0.83330000000000004</v>
      </c>
      <c r="D198" s="200">
        <v>0.36840000000000001</v>
      </c>
      <c r="E198" s="201" t="s">
        <v>584</v>
      </c>
      <c r="F198" s="201" t="s">
        <v>584</v>
      </c>
      <c r="G198" s="201" t="s">
        <v>584</v>
      </c>
      <c r="H198" s="200">
        <v>0.21429999999999999</v>
      </c>
      <c r="I198" s="201" t="s">
        <v>584</v>
      </c>
      <c r="J198" s="200">
        <v>0.21429999999999999</v>
      </c>
      <c r="K198" s="200" t="s">
        <v>584</v>
      </c>
      <c r="L198" s="200">
        <v>0.5</v>
      </c>
      <c r="M198" s="200">
        <v>5.5599999999999997E-2</v>
      </c>
      <c r="N198" s="202">
        <v>0.2571</v>
      </c>
    </row>
    <row r="199" spans="1:14" ht="15.75" thickBot="1" x14ac:dyDescent="0.3">
      <c r="A199" s="174" t="s">
        <v>127</v>
      </c>
      <c r="B199" s="209">
        <v>0.48120000000000002</v>
      </c>
      <c r="C199" s="209">
        <v>0.5373</v>
      </c>
      <c r="D199" s="209">
        <v>0.49940000000000001</v>
      </c>
      <c r="E199" s="233" t="s">
        <v>584</v>
      </c>
      <c r="F199" s="233" t="s">
        <v>584</v>
      </c>
      <c r="G199" s="233" t="s">
        <v>584</v>
      </c>
      <c r="H199" s="209">
        <v>0.15479999999999999</v>
      </c>
      <c r="I199" s="209">
        <v>0.3488</v>
      </c>
      <c r="J199" s="209">
        <v>0.22209999999999999</v>
      </c>
      <c r="K199" s="209">
        <v>0.1361</v>
      </c>
      <c r="L199" s="209">
        <v>0.32679999999999998</v>
      </c>
      <c r="M199" s="209">
        <v>0.23480000000000001</v>
      </c>
      <c r="N199" s="210">
        <v>0.39240000000000003</v>
      </c>
    </row>
    <row r="200" spans="1:14" ht="15.75" thickBot="1" x14ac:dyDescent="0.3">
      <c r="A200" s="99"/>
      <c r="B200" s="99"/>
      <c r="C200" s="99"/>
      <c r="D200" s="99"/>
      <c r="E200" s="99"/>
      <c r="F200" s="99"/>
      <c r="G200" s="99"/>
      <c r="H200" s="99"/>
      <c r="I200" s="99"/>
      <c r="J200" s="99"/>
      <c r="K200" s="99"/>
      <c r="L200" s="99"/>
      <c r="M200" s="99"/>
      <c r="N200" s="99"/>
    </row>
    <row r="201" spans="1:14" ht="26.25" x14ac:dyDescent="0.25">
      <c r="A201" s="188" t="s">
        <v>662</v>
      </c>
      <c r="B201" s="919" t="s">
        <v>0</v>
      </c>
      <c r="C201" s="919"/>
      <c r="D201" s="919"/>
      <c r="E201" s="919" t="s">
        <v>2</v>
      </c>
      <c r="F201" s="919"/>
      <c r="G201" s="919"/>
      <c r="H201" s="919" t="s">
        <v>1</v>
      </c>
      <c r="I201" s="919"/>
      <c r="J201" s="919"/>
      <c r="K201" s="919" t="s">
        <v>135</v>
      </c>
      <c r="L201" s="919"/>
      <c r="M201" s="919"/>
      <c r="N201" s="915" t="s">
        <v>4</v>
      </c>
    </row>
    <row r="202" spans="1:14" x14ac:dyDescent="0.25">
      <c r="A202" s="182"/>
      <c r="B202" s="183" t="s">
        <v>23</v>
      </c>
      <c r="C202" s="183" t="s">
        <v>24</v>
      </c>
      <c r="D202" s="183" t="s">
        <v>4</v>
      </c>
      <c r="E202" s="183" t="s">
        <v>23</v>
      </c>
      <c r="F202" s="183" t="s">
        <v>24</v>
      </c>
      <c r="G202" s="183" t="s">
        <v>4</v>
      </c>
      <c r="H202" s="183" t="s">
        <v>23</v>
      </c>
      <c r="I202" s="183" t="s">
        <v>24</v>
      </c>
      <c r="J202" s="183" t="s">
        <v>4</v>
      </c>
      <c r="K202" s="183" t="s">
        <v>23</v>
      </c>
      <c r="L202" s="183" t="s">
        <v>24</v>
      </c>
      <c r="M202" s="183" t="s">
        <v>4</v>
      </c>
      <c r="N202" s="916"/>
    </row>
    <row r="203" spans="1:14" x14ac:dyDescent="0.25">
      <c r="A203" s="203" t="s">
        <v>663</v>
      </c>
      <c r="B203" s="200">
        <v>0.2979</v>
      </c>
      <c r="C203" s="200"/>
      <c r="D203" s="200">
        <v>0.2979</v>
      </c>
      <c r="E203" s="200"/>
      <c r="F203" s="200"/>
      <c r="G203" s="200"/>
      <c r="H203" s="200">
        <v>0.20349999999999999</v>
      </c>
      <c r="I203" s="200"/>
      <c r="J203" s="200">
        <v>0.20349999999999999</v>
      </c>
      <c r="K203" s="200">
        <v>5.8799999999999998E-2</v>
      </c>
      <c r="L203" s="200">
        <v>0.22220000000000001</v>
      </c>
      <c r="M203" s="200">
        <v>0.1154</v>
      </c>
      <c r="N203" s="202">
        <v>0.24790000000000001</v>
      </c>
    </row>
    <row r="204" spans="1:14" ht="26.25" x14ac:dyDescent="0.25">
      <c r="A204" s="203" t="s">
        <v>664</v>
      </c>
      <c r="B204" s="200">
        <v>0.19869999999999999</v>
      </c>
      <c r="C204" s="200">
        <v>0.21429999999999999</v>
      </c>
      <c r="D204" s="200">
        <v>0.2</v>
      </c>
      <c r="E204" s="200"/>
      <c r="F204" s="200"/>
      <c r="G204" s="200"/>
      <c r="H204" s="200">
        <v>9.7900000000000001E-2</v>
      </c>
      <c r="I204" s="200"/>
      <c r="J204" s="200">
        <v>9.7900000000000001E-2</v>
      </c>
      <c r="K204" s="200">
        <v>5.8799999999999998E-2</v>
      </c>
      <c r="L204" s="200">
        <v>0.1176</v>
      </c>
      <c r="M204" s="200">
        <v>8.8200000000000001E-2</v>
      </c>
      <c r="N204" s="202">
        <v>0.15140000000000001</v>
      </c>
    </row>
    <row r="205" spans="1:14" ht="26.25" x14ac:dyDescent="0.25">
      <c r="A205" s="203" t="s">
        <v>665</v>
      </c>
      <c r="B205" s="200">
        <v>0.22639999999999999</v>
      </c>
      <c r="C205" s="200"/>
      <c r="D205" s="200">
        <v>0.22639999999999999</v>
      </c>
      <c r="E205" s="200"/>
      <c r="F205" s="200"/>
      <c r="G205" s="234"/>
      <c r="H205" s="200">
        <v>9.11E-2</v>
      </c>
      <c r="I205" s="200"/>
      <c r="J205" s="200">
        <v>9.11E-2</v>
      </c>
      <c r="K205" s="200"/>
      <c r="L205" s="200">
        <v>0.15790000000000001</v>
      </c>
      <c r="M205" s="200">
        <v>8.5699999999999998E-2</v>
      </c>
      <c r="N205" s="202">
        <v>0.15379999999999999</v>
      </c>
    </row>
    <row r="206" spans="1:14" ht="26.25" x14ac:dyDescent="0.25">
      <c r="A206" s="203" t="s">
        <v>666</v>
      </c>
      <c r="B206" s="200">
        <v>0.45850000000000002</v>
      </c>
      <c r="C206" s="200"/>
      <c r="D206" s="200">
        <v>0.45850000000000002</v>
      </c>
      <c r="E206" s="200"/>
      <c r="F206" s="200"/>
      <c r="G206" s="200"/>
      <c r="H206" s="200">
        <v>0.16669999999999999</v>
      </c>
      <c r="I206" s="200">
        <v>0.34379999999999999</v>
      </c>
      <c r="J206" s="200">
        <v>0.18049999999999999</v>
      </c>
      <c r="K206" s="200">
        <v>0.2</v>
      </c>
      <c r="L206" s="200">
        <v>0.125</v>
      </c>
      <c r="M206" s="200">
        <v>0.1739</v>
      </c>
      <c r="N206" s="202">
        <v>0.3574</v>
      </c>
    </row>
    <row r="207" spans="1:14" x14ac:dyDescent="0.25">
      <c r="A207" s="203" t="s">
        <v>667</v>
      </c>
      <c r="B207" s="200">
        <v>0.5464</v>
      </c>
      <c r="C207" s="200"/>
      <c r="D207" s="200">
        <v>0.5464</v>
      </c>
      <c r="E207" s="200"/>
      <c r="F207" s="200"/>
      <c r="G207" s="200"/>
      <c r="H207" s="200">
        <v>0.26540000000000002</v>
      </c>
      <c r="I207" s="200"/>
      <c r="J207" s="200">
        <v>0.26540000000000002</v>
      </c>
      <c r="K207" s="200">
        <v>0.13039999999999999</v>
      </c>
      <c r="L207" s="200"/>
      <c r="M207" s="200">
        <v>0.13039999999999999</v>
      </c>
      <c r="N207" s="202">
        <v>0.4521</v>
      </c>
    </row>
    <row r="208" spans="1:14" x14ac:dyDescent="0.25">
      <c r="A208" s="203" t="s">
        <v>668</v>
      </c>
      <c r="B208" s="200">
        <v>0.1633</v>
      </c>
      <c r="C208" s="200">
        <v>0.48409999999999997</v>
      </c>
      <c r="D208" s="200">
        <v>0.34379999999999999</v>
      </c>
      <c r="E208" s="200"/>
      <c r="F208" s="200"/>
      <c r="G208" s="200"/>
      <c r="H208" s="200">
        <v>9.9000000000000008E-3</v>
      </c>
      <c r="I208" s="200">
        <v>6.8400000000000002E-2</v>
      </c>
      <c r="J208" s="200">
        <v>4.1300000000000003E-2</v>
      </c>
      <c r="K208" s="200">
        <v>0.16669999999999999</v>
      </c>
      <c r="L208" s="200">
        <v>0.125</v>
      </c>
      <c r="M208" s="200">
        <v>0.1429</v>
      </c>
      <c r="N208" s="202">
        <v>0.193</v>
      </c>
    </row>
    <row r="209" spans="1:14" x14ac:dyDescent="0.25">
      <c r="A209" s="176" t="s">
        <v>669</v>
      </c>
      <c r="B209" s="200"/>
      <c r="C209" s="200"/>
      <c r="D209" s="200"/>
      <c r="E209" s="200"/>
      <c r="F209" s="200"/>
      <c r="G209" s="200"/>
      <c r="H209" s="200">
        <v>8.3299999999999999E-2</v>
      </c>
      <c r="I209" s="200"/>
      <c r="J209" s="200">
        <v>8.3299999999999999E-2</v>
      </c>
      <c r="K209" s="200"/>
      <c r="L209" s="200"/>
      <c r="M209" s="200"/>
      <c r="N209" s="202">
        <v>8.3299999999999999E-2</v>
      </c>
    </row>
    <row r="210" spans="1:14" ht="15.75" thickBot="1" x14ac:dyDescent="0.3">
      <c r="A210" s="180" t="s">
        <v>127</v>
      </c>
      <c r="B210" s="209">
        <v>0.34889999999999999</v>
      </c>
      <c r="C210" s="209">
        <v>0.40110000000000001</v>
      </c>
      <c r="D210" s="209">
        <v>0.3518</v>
      </c>
      <c r="E210" s="209"/>
      <c r="F210" s="209"/>
      <c r="G210" s="209"/>
      <c r="H210" s="209">
        <v>0.14360000000000001</v>
      </c>
      <c r="I210" s="209">
        <v>0.1275</v>
      </c>
      <c r="J210" s="209">
        <v>0.1426</v>
      </c>
      <c r="K210" s="209">
        <v>9.5699999999999993E-2</v>
      </c>
      <c r="L210" s="209">
        <v>0.14749999999999999</v>
      </c>
      <c r="M210" s="209">
        <v>0.11609999999999999</v>
      </c>
      <c r="N210" s="210">
        <v>0.25619999999999998</v>
      </c>
    </row>
    <row r="211" spans="1:14" ht="15.75" thickBot="1" x14ac:dyDescent="0.3">
      <c r="A211" s="99"/>
      <c r="B211" s="99"/>
      <c r="C211" s="99"/>
      <c r="D211" s="99"/>
      <c r="E211" s="99"/>
      <c r="F211" s="99"/>
      <c r="G211" s="99"/>
      <c r="H211" s="99"/>
      <c r="I211" s="99"/>
      <c r="J211" s="99"/>
      <c r="K211" s="99"/>
      <c r="L211" s="99"/>
      <c r="M211" s="99"/>
      <c r="N211" s="99"/>
    </row>
    <row r="212" spans="1:14" ht="26.25" x14ac:dyDescent="0.25">
      <c r="A212" s="188" t="s">
        <v>2295</v>
      </c>
      <c r="B212" s="914" t="s">
        <v>0</v>
      </c>
      <c r="C212" s="914"/>
      <c r="D212" s="914"/>
      <c r="E212" s="914" t="s">
        <v>2</v>
      </c>
      <c r="F212" s="914"/>
      <c r="G212" s="914"/>
      <c r="H212" s="914" t="s">
        <v>1</v>
      </c>
      <c r="I212" s="914"/>
      <c r="J212" s="914"/>
      <c r="K212" s="914" t="s">
        <v>135</v>
      </c>
      <c r="L212" s="914"/>
      <c r="M212" s="914"/>
      <c r="N212" s="915" t="s">
        <v>4</v>
      </c>
    </row>
    <row r="213" spans="1:14" x14ac:dyDescent="0.25">
      <c r="A213" s="182"/>
      <c r="B213" s="183" t="s">
        <v>23</v>
      </c>
      <c r="C213" s="183" t="s">
        <v>24</v>
      </c>
      <c r="D213" s="183" t="s">
        <v>4</v>
      </c>
      <c r="E213" s="183" t="s">
        <v>23</v>
      </c>
      <c r="F213" s="183" t="s">
        <v>24</v>
      </c>
      <c r="G213" s="183" t="s">
        <v>4</v>
      </c>
      <c r="H213" s="183" t="s">
        <v>23</v>
      </c>
      <c r="I213" s="183" t="s">
        <v>24</v>
      </c>
      <c r="J213" s="183" t="s">
        <v>4</v>
      </c>
      <c r="K213" s="183" t="s">
        <v>23</v>
      </c>
      <c r="L213" s="183" t="s">
        <v>24</v>
      </c>
      <c r="M213" s="183" t="s">
        <v>4</v>
      </c>
      <c r="N213" s="916"/>
    </row>
    <row r="214" spans="1:14" x14ac:dyDescent="0.25">
      <c r="A214" s="176" t="s">
        <v>670</v>
      </c>
      <c r="B214" s="200">
        <v>0.48467966573816157</v>
      </c>
      <c r="C214" s="200">
        <v>0.88888888888888884</v>
      </c>
      <c r="D214" s="200">
        <v>0.50397877984084882</v>
      </c>
      <c r="E214" s="200" t="s">
        <v>584</v>
      </c>
      <c r="F214" s="200" t="s">
        <v>584</v>
      </c>
      <c r="G214" s="200" t="s">
        <v>584</v>
      </c>
      <c r="H214" s="170">
        <v>0.10317460317460317</v>
      </c>
      <c r="I214" s="170" t="s">
        <v>584</v>
      </c>
      <c r="J214" s="170">
        <v>0.10317460317460317</v>
      </c>
      <c r="K214" s="200">
        <v>6.5217391304347824E-2</v>
      </c>
      <c r="L214" s="200">
        <v>0.16666666666666666</v>
      </c>
      <c r="M214" s="200">
        <v>7.6923076923076927E-2</v>
      </c>
      <c r="N214" s="202">
        <v>0.37297297297297299</v>
      </c>
    </row>
    <row r="215" spans="1:14" x14ac:dyDescent="0.25">
      <c r="A215" s="176" t="s">
        <v>671</v>
      </c>
      <c r="B215" s="200">
        <v>0.60504201680672265</v>
      </c>
      <c r="C215" s="200">
        <v>0.76</v>
      </c>
      <c r="D215" s="200">
        <v>0.63194444444444442</v>
      </c>
      <c r="E215" s="200" t="s">
        <v>584</v>
      </c>
      <c r="F215" s="200" t="s">
        <v>584</v>
      </c>
      <c r="G215" s="200" t="s">
        <v>584</v>
      </c>
      <c r="H215" s="170">
        <v>1.4084507042253521E-2</v>
      </c>
      <c r="I215" s="170">
        <v>0.2</v>
      </c>
      <c r="J215" s="170">
        <v>4.6511627906976744E-2</v>
      </c>
      <c r="K215" s="200">
        <v>0.1111111111111111</v>
      </c>
      <c r="L215" s="200">
        <v>0.15384615384615385</v>
      </c>
      <c r="M215" s="200">
        <v>0.125</v>
      </c>
      <c r="N215" s="202">
        <v>0.37037037037037035</v>
      </c>
    </row>
    <row r="216" spans="1:14" x14ac:dyDescent="0.25">
      <c r="A216" s="176" t="s">
        <v>672</v>
      </c>
      <c r="B216" s="200">
        <v>0.43044619422572178</v>
      </c>
      <c r="C216" s="200">
        <v>0.77777777777777779</v>
      </c>
      <c r="D216" s="200">
        <v>0.46713615023474181</v>
      </c>
      <c r="E216" s="200" t="s">
        <v>584</v>
      </c>
      <c r="F216" s="200" t="s">
        <v>584</v>
      </c>
      <c r="G216" s="200" t="s">
        <v>584</v>
      </c>
      <c r="H216" s="170">
        <v>9.1836734693877556E-2</v>
      </c>
      <c r="I216" s="170" t="s">
        <v>584</v>
      </c>
      <c r="J216" s="170">
        <v>9.1836734693877556E-2</v>
      </c>
      <c r="K216" s="200">
        <v>0.15909090909090909</v>
      </c>
      <c r="L216" s="200">
        <v>0.25</v>
      </c>
      <c r="M216" s="200">
        <v>0.17857142857142858</v>
      </c>
      <c r="N216" s="202">
        <v>0.33480825958702065</v>
      </c>
    </row>
    <row r="217" spans="1:14" x14ac:dyDescent="0.25">
      <c r="A217" s="176" t="s">
        <v>673</v>
      </c>
      <c r="B217" s="200">
        <v>0.45384615384615384</v>
      </c>
      <c r="C217" s="200">
        <v>0.63636363636363635</v>
      </c>
      <c r="D217" s="200">
        <v>0.46808510638297873</v>
      </c>
      <c r="E217" s="200" t="s">
        <v>584</v>
      </c>
      <c r="F217" s="200" t="s">
        <v>584</v>
      </c>
      <c r="G217" s="200" t="s">
        <v>584</v>
      </c>
      <c r="H217" s="170">
        <v>0.12727272727272726</v>
      </c>
      <c r="I217" s="170">
        <v>0.7142857142857143</v>
      </c>
      <c r="J217" s="170">
        <v>0.1623931623931624</v>
      </c>
      <c r="K217" s="200" t="s">
        <v>584</v>
      </c>
      <c r="L217" s="200" t="s">
        <v>584</v>
      </c>
      <c r="M217" s="200" t="s">
        <v>584</v>
      </c>
      <c r="N217" s="202">
        <v>0.2951388888888889</v>
      </c>
    </row>
    <row r="218" spans="1:14" ht="26.25" x14ac:dyDescent="0.25">
      <c r="A218" s="176" t="s">
        <v>612</v>
      </c>
      <c r="B218" s="200">
        <v>0.23404255319148937</v>
      </c>
      <c r="C218" s="200" t="s">
        <v>584</v>
      </c>
      <c r="D218" s="200">
        <v>0.23404255319148937</v>
      </c>
      <c r="E218" s="200" t="s">
        <v>584</v>
      </c>
      <c r="F218" s="200" t="s">
        <v>584</v>
      </c>
      <c r="G218" s="200" t="s">
        <v>584</v>
      </c>
      <c r="H218" s="170" t="s">
        <v>584</v>
      </c>
      <c r="I218" s="170" t="s">
        <v>584</v>
      </c>
      <c r="J218" s="170" t="s">
        <v>584</v>
      </c>
      <c r="K218" s="200" t="s">
        <v>584</v>
      </c>
      <c r="L218" s="200" t="s">
        <v>584</v>
      </c>
      <c r="M218" s="200" t="s">
        <v>584</v>
      </c>
      <c r="N218" s="202">
        <v>0.23404255319148937</v>
      </c>
    </row>
    <row r="219" spans="1:14" ht="15.75" thickBot="1" x14ac:dyDescent="0.3">
      <c r="A219" s="174" t="s">
        <v>127</v>
      </c>
      <c r="B219" s="209">
        <v>0.46332046332046334</v>
      </c>
      <c r="C219" s="209">
        <v>0.77777777777777779</v>
      </c>
      <c r="D219" s="209">
        <v>0.49074889867841409</v>
      </c>
      <c r="E219" s="209" t="s">
        <v>584</v>
      </c>
      <c r="F219" s="209" t="s">
        <v>584</v>
      </c>
      <c r="G219" s="209" t="s">
        <v>584</v>
      </c>
      <c r="H219" s="209">
        <v>9.1451292246520877E-2</v>
      </c>
      <c r="I219" s="209">
        <v>0.36363636363636365</v>
      </c>
      <c r="J219" s="209">
        <v>0.10285714285714286</v>
      </c>
      <c r="K219" s="209">
        <v>9.0277777777777776E-2</v>
      </c>
      <c r="L219" s="209">
        <v>0.17647058823529413</v>
      </c>
      <c r="M219" s="209">
        <v>0.10674157303370786</v>
      </c>
      <c r="N219" s="210">
        <v>0.34276387377584333</v>
      </c>
    </row>
    <row r="220" spans="1:14" ht="15.75" thickBot="1" x14ac:dyDescent="0.3">
      <c r="A220" s="99"/>
      <c r="B220" s="99"/>
      <c r="C220" s="99"/>
      <c r="D220" s="99"/>
      <c r="E220" s="99"/>
      <c r="F220" s="99"/>
      <c r="G220" s="99"/>
      <c r="H220" s="99"/>
      <c r="I220" s="99"/>
      <c r="J220" s="99"/>
      <c r="K220" s="99"/>
      <c r="L220" s="99"/>
      <c r="M220" s="99"/>
      <c r="N220" s="99"/>
    </row>
    <row r="221" spans="1:14" ht="26.25" x14ac:dyDescent="0.25">
      <c r="A221" s="235" t="s">
        <v>2138</v>
      </c>
      <c r="B221" s="914" t="s">
        <v>0</v>
      </c>
      <c r="C221" s="914"/>
      <c r="D221" s="914"/>
      <c r="E221" s="914" t="s">
        <v>2</v>
      </c>
      <c r="F221" s="914"/>
      <c r="G221" s="914"/>
      <c r="H221" s="914" t="s">
        <v>1</v>
      </c>
      <c r="I221" s="914"/>
      <c r="J221" s="914"/>
      <c r="K221" s="914" t="s">
        <v>135</v>
      </c>
      <c r="L221" s="914"/>
      <c r="M221" s="914"/>
      <c r="N221" s="915" t="s">
        <v>4</v>
      </c>
    </row>
    <row r="222" spans="1:14" x14ac:dyDescent="0.25">
      <c r="A222" s="182"/>
      <c r="B222" s="183" t="s">
        <v>23</v>
      </c>
      <c r="C222" s="183" t="s">
        <v>24</v>
      </c>
      <c r="D222" s="183" t="s">
        <v>4</v>
      </c>
      <c r="E222" s="183" t="s">
        <v>23</v>
      </c>
      <c r="F222" s="183" t="s">
        <v>24</v>
      </c>
      <c r="G222" s="183" t="s">
        <v>4</v>
      </c>
      <c r="H222" s="183" t="s">
        <v>23</v>
      </c>
      <c r="I222" s="183" t="s">
        <v>24</v>
      </c>
      <c r="J222" s="183" t="s">
        <v>4</v>
      </c>
      <c r="K222" s="183" t="s">
        <v>23</v>
      </c>
      <c r="L222" s="183" t="s">
        <v>24</v>
      </c>
      <c r="M222" s="183" t="s">
        <v>4</v>
      </c>
      <c r="N222" s="916"/>
    </row>
    <row r="223" spans="1:14" ht="15.75" thickBot="1" x14ac:dyDescent="0.3">
      <c r="A223" s="174" t="s">
        <v>127</v>
      </c>
      <c r="B223" s="190">
        <v>42.79</v>
      </c>
      <c r="C223" s="190">
        <v>59.6</v>
      </c>
      <c r="D223" s="190">
        <v>49.27</v>
      </c>
      <c r="E223" s="190"/>
      <c r="F223" s="190"/>
      <c r="G223" s="190"/>
      <c r="H223" s="190"/>
      <c r="I223" s="190">
        <v>16</v>
      </c>
      <c r="J223" s="190">
        <v>16</v>
      </c>
      <c r="K223" s="190"/>
      <c r="L223" s="190"/>
      <c r="M223" s="190"/>
      <c r="N223" s="191">
        <v>48.48</v>
      </c>
    </row>
    <row r="224" spans="1:14" ht="15.75" thickBot="1" x14ac:dyDescent="0.3">
      <c r="A224" s="99"/>
      <c r="B224" s="99"/>
      <c r="C224" s="99"/>
      <c r="D224" s="99"/>
      <c r="E224" s="99"/>
      <c r="F224" s="99"/>
      <c r="G224" s="99"/>
      <c r="H224" s="99"/>
      <c r="I224" s="99"/>
      <c r="J224" s="99"/>
      <c r="K224" s="99"/>
      <c r="L224" s="99"/>
      <c r="M224" s="99"/>
      <c r="N224" s="99"/>
    </row>
    <row r="225" spans="1:14" ht="39" x14ac:dyDescent="0.25">
      <c r="A225" s="188" t="s">
        <v>2305</v>
      </c>
      <c r="B225" s="914" t="s">
        <v>0</v>
      </c>
      <c r="C225" s="914"/>
      <c r="D225" s="914"/>
      <c r="E225" s="914" t="s">
        <v>2</v>
      </c>
      <c r="F225" s="914"/>
      <c r="G225" s="914"/>
      <c r="H225" s="914" t="s">
        <v>1</v>
      </c>
      <c r="I225" s="914"/>
      <c r="J225" s="914"/>
      <c r="K225" s="914" t="s">
        <v>135</v>
      </c>
      <c r="L225" s="914"/>
      <c r="M225" s="914"/>
      <c r="N225" s="915" t="s">
        <v>4</v>
      </c>
    </row>
    <row r="226" spans="1:14" x14ac:dyDescent="0.25">
      <c r="A226" s="182"/>
      <c r="B226" s="183" t="s">
        <v>23</v>
      </c>
      <c r="C226" s="183" t="s">
        <v>24</v>
      </c>
      <c r="D226" s="183" t="s">
        <v>4</v>
      </c>
      <c r="E226" s="183" t="s">
        <v>23</v>
      </c>
      <c r="F226" s="183" t="s">
        <v>24</v>
      </c>
      <c r="G226" s="183" t="s">
        <v>4</v>
      </c>
      <c r="H226" s="183" t="s">
        <v>23</v>
      </c>
      <c r="I226" s="183" t="s">
        <v>24</v>
      </c>
      <c r="J226" s="183" t="s">
        <v>4</v>
      </c>
      <c r="K226" s="183" t="s">
        <v>23</v>
      </c>
      <c r="L226" s="183" t="s">
        <v>24</v>
      </c>
      <c r="M226" s="183" t="s">
        <v>4</v>
      </c>
      <c r="N226" s="916"/>
    </row>
    <row r="227" spans="1:14" x14ac:dyDescent="0.25">
      <c r="A227" s="176" t="s">
        <v>674</v>
      </c>
      <c r="B227" s="190">
        <v>34</v>
      </c>
      <c r="C227" s="190">
        <v>34</v>
      </c>
      <c r="D227" s="190">
        <v>34</v>
      </c>
      <c r="E227" s="190"/>
      <c r="F227" s="190"/>
      <c r="G227" s="190"/>
      <c r="H227" s="190"/>
      <c r="I227" s="190"/>
      <c r="J227" s="190"/>
      <c r="K227" s="190"/>
      <c r="L227" s="190"/>
      <c r="M227" s="190"/>
      <c r="N227" s="191">
        <v>34</v>
      </c>
    </row>
    <row r="228" spans="1:14" x14ac:dyDescent="0.25">
      <c r="A228" s="176" t="s">
        <v>675</v>
      </c>
      <c r="B228" s="190">
        <v>34</v>
      </c>
      <c r="C228" s="190">
        <v>30</v>
      </c>
      <c r="D228" s="190">
        <v>32</v>
      </c>
      <c r="E228" s="190"/>
      <c r="F228" s="190"/>
      <c r="G228" s="190"/>
      <c r="H228" s="190">
        <v>4</v>
      </c>
      <c r="I228" s="190">
        <v>20</v>
      </c>
      <c r="J228" s="190">
        <v>17</v>
      </c>
      <c r="K228" s="190"/>
      <c r="L228" s="190"/>
      <c r="M228" s="190"/>
      <c r="N228" s="191">
        <v>32</v>
      </c>
    </row>
    <row r="229" spans="1:14" ht="15.75" thickBot="1" x14ac:dyDescent="0.3">
      <c r="A229" s="174" t="s">
        <v>127</v>
      </c>
      <c r="B229" s="198">
        <v>34</v>
      </c>
      <c r="C229" s="198">
        <v>32</v>
      </c>
      <c r="D229" s="198"/>
      <c r="E229" s="198"/>
      <c r="F229" s="198"/>
      <c r="G229" s="198"/>
      <c r="H229" s="198">
        <v>4</v>
      </c>
      <c r="I229" s="198">
        <v>20</v>
      </c>
      <c r="J229" s="198"/>
      <c r="K229" s="198"/>
      <c r="L229" s="198"/>
      <c r="M229" s="198"/>
      <c r="N229" s="199">
        <v>30</v>
      </c>
    </row>
    <row r="230" spans="1:14" ht="15.75" thickBot="1" x14ac:dyDescent="0.3">
      <c r="A230" s="99"/>
      <c r="B230" s="99"/>
      <c r="C230" s="99"/>
      <c r="D230" s="99"/>
      <c r="E230" s="99"/>
      <c r="F230" s="99"/>
      <c r="G230" s="99"/>
      <c r="H230" s="99"/>
      <c r="I230" s="99"/>
      <c r="J230" s="99"/>
      <c r="K230" s="99"/>
      <c r="L230" s="99"/>
      <c r="M230" s="99"/>
      <c r="N230" s="99"/>
    </row>
    <row r="231" spans="1:14" ht="39" x14ac:dyDescent="0.25">
      <c r="A231" s="188" t="s">
        <v>2307</v>
      </c>
      <c r="B231" s="914" t="s">
        <v>0</v>
      </c>
      <c r="C231" s="914"/>
      <c r="D231" s="914"/>
      <c r="E231" s="914" t="s">
        <v>2</v>
      </c>
      <c r="F231" s="914"/>
      <c r="G231" s="914"/>
      <c r="H231" s="914" t="s">
        <v>1</v>
      </c>
      <c r="I231" s="914"/>
      <c r="J231" s="914"/>
      <c r="K231" s="914" t="s">
        <v>135</v>
      </c>
      <c r="L231" s="914"/>
      <c r="M231" s="914"/>
      <c r="N231" s="915" t="s">
        <v>4</v>
      </c>
    </row>
    <row r="232" spans="1:14" x14ac:dyDescent="0.25">
      <c r="A232" s="182"/>
      <c r="B232" s="183" t="s">
        <v>23</v>
      </c>
      <c r="C232" s="183" t="s">
        <v>24</v>
      </c>
      <c r="D232" s="183" t="s">
        <v>4</v>
      </c>
      <c r="E232" s="183" t="s">
        <v>23</v>
      </c>
      <c r="F232" s="183" t="s">
        <v>24</v>
      </c>
      <c r="G232" s="183" t="s">
        <v>4</v>
      </c>
      <c r="H232" s="183" t="s">
        <v>23</v>
      </c>
      <c r="I232" s="183" t="s">
        <v>24</v>
      </c>
      <c r="J232" s="183" t="s">
        <v>4</v>
      </c>
      <c r="K232" s="183" t="s">
        <v>23</v>
      </c>
      <c r="L232" s="183" t="s">
        <v>24</v>
      </c>
      <c r="M232" s="183" t="s">
        <v>4</v>
      </c>
      <c r="N232" s="916"/>
    </row>
    <row r="233" spans="1:14" ht="15.75" thickBot="1" x14ac:dyDescent="0.3">
      <c r="A233" s="174" t="s">
        <v>127</v>
      </c>
      <c r="B233" s="198">
        <v>11.76</v>
      </c>
      <c r="C233" s="198"/>
      <c r="D233" s="198">
        <v>11.76</v>
      </c>
      <c r="E233" s="198">
        <v>7.69</v>
      </c>
      <c r="F233" s="198"/>
      <c r="G233" s="198">
        <v>7.69</v>
      </c>
      <c r="H233" s="198">
        <v>4.49</v>
      </c>
      <c r="I233" s="198"/>
      <c r="J233" s="198">
        <v>4.49</v>
      </c>
      <c r="K233" s="198">
        <v>11.11</v>
      </c>
      <c r="L233" s="198"/>
      <c r="M233" s="198">
        <v>9.09</v>
      </c>
      <c r="N233" s="199">
        <v>7.73</v>
      </c>
    </row>
    <row r="234" spans="1:14" ht="15.75" thickBot="1" x14ac:dyDescent="0.3">
      <c r="A234" s="99"/>
      <c r="B234" s="99"/>
      <c r="C234" s="99"/>
      <c r="D234" s="99"/>
      <c r="E234" s="99"/>
      <c r="F234" s="99"/>
      <c r="G234" s="99"/>
      <c r="H234" s="99"/>
      <c r="I234" s="99"/>
      <c r="J234" s="99"/>
      <c r="K234" s="99"/>
      <c r="L234" s="99"/>
      <c r="M234" s="99"/>
      <c r="N234" s="99"/>
    </row>
    <row r="235" spans="1:14" ht="29.25" customHeight="1" x14ac:dyDescent="0.25">
      <c r="A235" s="188" t="s">
        <v>2308</v>
      </c>
      <c r="B235" s="914" t="s">
        <v>0</v>
      </c>
      <c r="C235" s="914"/>
      <c r="D235" s="914"/>
      <c r="E235" s="914" t="s">
        <v>2</v>
      </c>
      <c r="F235" s="914"/>
      <c r="G235" s="914"/>
      <c r="H235" s="914" t="s">
        <v>1</v>
      </c>
      <c r="I235" s="914"/>
      <c r="J235" s="914"/>
      <c r="K235" s="914" t="s">
        <v>135</v>
      </c>
      <c r="L235" s="914"/>
      <c r="M235" s="914"/>
      <c r="N235" s="917" t="s">
        <v>4</v>
      </c>
    </row>
    <row r="236" spans="1:14" x14ac:dyDescent="0.25">
      <c r="A236" s="182"/>
      <c r="B236" s="151" t="s">
        <v>23</v>
      </c>
      <c r="C236" s="151" t="s">
        <v>24</v>
      </c>
      <c r="D236" s="151" t="s">
        <v>4</v>
      </c>
      <c r="E236" s="151" t="s">
        <v>23</v>
      </c>
      <c r="F236" s="151" t="s">
        <v>24</v>
      </c>
      <c r="G236" s="151" t="s">
        <v>4</v>
      </c>
      <c r="H236" s="151" t="s">
        <v>23</v>
      </c>
      <c r="I236" s="151" t="s">
        <v>24</v>
      </c>
      <c r="J236" s="151" t="s">
        <v>4</v>
      </c>
      <c r="K236" s="151" t="s">
        <v>23</v>
      </c>
      <c r="L236" s="151" t="s">
        <v>24</v>
      </c>
      <c r="M236" s="151" t="s">
        <v>4</v>
      </c>
      <c r="N236" s="918"/>
    </row>
    <row r="237" spans="1:14" x14ac:dyDescent="0.25">
      <c r="A237" s="203" t="s">
        <v>568</v>
      </c>
      <c r="B237" s="259">
        <v>11.678832116788321</v>
      </c>
      <c r="C237" s="259"/>
      <c r="D237" s="259">
        <v>11.678832116788321</v>
      </c>
      <c r="E237" s="190"/>
      <c r="F237" s="190"/>
      <c r="G237" s="190"/>
      <c r="H237" s="259">
        <v>6.1983471074380168</v>
      </c>
      <c r="I237" s="259"/>
      <c r="J237" s="259">
        <v>6.1983471074380168</v>
      </c>
      <c r="K237" s="259">
        <v>38.461538461538467</v>
      </c>
      <c r="L237" s="259">
        <v>0</v>
      </c>
      <c r="M237" s="259">
        <v>31.25</v>
      </c>
      <c r="N237" s="191">
        <v>9.113924050632912</v>
      </c>
    </row>
    <row r="238" spans="1:14" x14ac:dyDescent="0.25">
      <c r="A238" s="203" t="s">
        <v>562</v>
      </c>
      <c r="B238" s="259">
        <v>33.771106941838646</v>
      </c>
      <c r="C238" s="259">
        <v>63.057324840764331</v>
      </c>
      <c r="D238" s="259">
        <v>37.530662305805393</v>
      </c>
      <c r="E238" s="190"/>
      <c r="F238" s="190"/>
      <c r="G238" s="190"/>
      <c r="H238" s="259">
        <v>7.0063694267515926</v>
      </c>
      <c r="I238" s="259">
        <v>30.952380952380953</v>
      </c>
      <c r="J238" s="259">
        <v>9.3210586881472963</v>
      </c>
      <c r="K238" s="259">
        <v>17.333333333333336</v>
      </c>
      <c r="L238" s="259">
        <v>31.818181818181817</v>
      </c>
      <c r="M238" s="259">
        <v>20.618556701030926</v>
      </c>
      <c r="N238" s="191">
        <v>25.582457743261767</v>
      </c>
    </row>
    <row r="239" spans="1:14" x14ac:dyDescent="0.25">
      <c r="A239" s="203" t="s">
        <v>676</v>
      </c>
      <c r="B239" s="259">
        <v>19.607843137254903</v>
      </c>
      <c r="C239" s="259"/>
      <c r="D239" s="259">
        <v>19.607843137254903</v>
      </c>
      <c r="E239" s="190"/>
      <c r="F239" s="190"/>
      <c r="G239" s="190"/>
      <c r="H239" s="259">
        <v>6.5789473684210522</v>
      </c>
      <c r="I239" s="259"/>
      <c r="J239" s="259">
        <v>6.5789473684210522</v>
      </c>
      <c r="K239" s="259">
        <v>0</v>
      </c>
      <c r="L239" s="259"/>
      <c r="M239" s="259">
        <v>0</v>
      </c>
      <c r="N239" s="191">
        <v>11.111111111111111</v>
      </c>
    </row>
    <row r="240" spans="1:14" x14ac:dyDescent="0.25">
      <c r="A240" s="203" t="s">
        <v>677</v>
      </c>
      <c r="B240" s="259">
        <v>44.771241830065364</v>
      </c>
      <c r="C240" s="259">
        <v>67.64705882352942</v>
      </c>
      <c r="D240" s="259">
        <v>47.058823529411761</v>
      </c>
      <c r="E240" s="190"/>
      <c r="F240" s="190"/>
      <c r="G240" s="190"/>
      <c r="H240" s="259">
        <v>3.0150753768844218</v>
      </c>
      <c r="I240" s="259">
        <v>43.75</v>
      </c>
      <c r="J240" s="259">
        <v>8.6580086580086579</v>
      </c>
      <c r="K240" s="259">
        <v>34.146341463414636</v>
      </c>
      <c r="L240" s="259">
        <v>66.666666666666657</v>
      </c>
      <c r="M240" s="259">
        <v>44.067796610169488</v>
      </c>
      <c r="N240" s="191">
        <v>32.698412698412696</v>
      </c>
    </row>
    <row r="241" spans="1:14" ht="26.25" x14ac:dyDescent="0.25">
      <c r="A241" s="203" t="s">
        <v>678</v>
      </c>
      <c r="B241" s="259">
        <v>43.737166324435314</v>
      </c>
      <c r="C241" s="259">
        <v>70.422535211267601</v>
      </c>
      <c r="D241" s="259">
        <v>47.132616487455195</v>
      </c>
      <c r="E241" s="190"/>
      <c r="F241" s="190"/>
      <c r="G241" s="190"/>
      <c r="H241" s="259">
        <v>17.66990291262136</v>
      </c>
      <c r="I241" s="259">
        <v>55.555555555555557</v>
      </c>
      <c r="J241" s="259">
        <v>26.34730538922156</v>
      </c>
      <c r="K241" s="259">
        <v>22.972972972972975</v>
      </c>
      <c r="L241" s="259">
        <v>42.307692307692307</v>
      </c>
      <c r="M241" s="259">
        <v>28.000000000000004</v>
      </c>
      <c r="N241" s="191">
        <v>38.747346072186836</v>
      </c>
    </row>
    <row r="242" spans="1:14" ht="15.75" customHeight="1" x14ac:dyDescent="0.25">
      <c r="A242" s="203" t="s">
        <v>565</v>
      </c>
      <c r="B242" s="259">
        <v>24.715447154471544</v>
      </c>
      <c r="C242" s="259"/>
      <c r="D242" s="259">
        <v>24.715447154471544</v>
      </c>
      <c r="E242" s="190"/>
      <c r="F242" s="190"/>
      <c r="G242" s="190"/>
      <c r="H242" s="259">
        <v>21.652421652421651</v>
      </c>
      <c r="I242" s="259"/>
      <c r="J242" s="259">
        <v>21.652421652421651</v>
      </c>
      <c r="K242" s="259">
        <v>14.035087719298245</v>
      </c>
      <c r="L242" s="259">
        <v>16.666666666666664</v>
      </c>
      <c r="M242" s="259">
        <v>14.285714285714285</v>
      </c>
      <c r="N242" s="191">
        <v>23.03206997084548</v>
      </c>
    </row>
    <row r="243" spans="1:14" x14ac:dyDescent="0.25">
      <c r="A243" s="203" t="s">
        <v>679</v>
      </c>
      <c r="B243" s="259">
        <v>40.202275600505686</v>
      </c>
      <c r="C243" s="259">
        <v>8.3333333333333321</v>
      </c>
      <c r="D243" s="259">
        <v>39.726027397260275</v>
      </c>
      <c r="E243" s="190"/>
      <c r="F243" s="190"/>
      <c r="G243" s="190"/>
      <c r="H243" s="259">
        <v>14.990859232175502</v>
      </c>
      <c r="I243" s="259">
        <v>16.037735849056602</v>
      </c>
      <c r="J243" s="259">
        <v>15.2832674571805</v>
      </c>
      <c r="K243" s="259">
        <v>50</v>
      </c>
      <c r="L243" s="259">
        <v>50</v>
      </c>
      <c r="M243" s="259">
        <v>50</v>
      </c>
      <c r="N243" s="191">
        <v>28.073510773130543</v>
      </c>
    </row>
    <row r="244" spans="1:14" ht="26.25" x14ac:dyDescent="0.25">
      <c r="A244" s="203" t="s">
        <v>680</v>
      </c>
      <c r="B244" s="259">
        <v>30.917501927525059</v>
      </c>
      <c r="C244" s="259">
        <v>50</v>
      </c>
      <c r="D244" s="259">
        <v>32.533521524347215</v>
      </c>
      <c r="E244" s="190"/>
      <c r="F244" s="190"/>
      <c r="G244" s="190"/>
      <c r="H244" s="259">
        <v>5.8823529411764701</v>
      </c>
      <c r="I244" s="259">
        <v>22.413793103448278</v>
      </c>
      <c r="J244" s="259">
        <v>7.1815718157181578</v>
      </c>
      <c r="K244" s="259">
        <v>18.333333333333332</v>
      </c>
      <c r="L244" s="259">
        <v>14.814814814814813</v>
      </c>
      <c r="M244" s="259">
        <v>17.241379310344829</v>
      </c>
      <c r="N244" s="191">
        <v>23.595004460303301</v>
      </c>
    </row>
    <row r="245" spans="1:14" ht="26.25" x14ac:dyDescent="0.25">
      <c r="A245" s="203" t="s">
        <v>681</v>
      </c>
      <c r="B245" s="259"/>
      <c r="C245" s="259"/>
      <c r="D245" s="259"/>
      <c r="E245" s="190"/>
      <c r="F245" s="190"/>
      <c r="G245" s="190"/>
      <c r="H245" s="259">
        <v>37.988826815642454</v>
      </c>
      <c r="I245" s="259"/>
      <c r="J245" s="259">
        <v>37.988826815642454</v>
      </c>
      <c r="K245" s="259">
        <v>38.461538461538467</v>
      </c>
      <c r="L245" s="259">
        <v>14.285714285714285</v>
      </c>
      <c r="M245" s="259">
        <v>30</v>
      </c>
      <c r="N245" s="191">
        <v>37.185929648241206</v>
      </c>
    </row>
    <row r="246" spans="1:14" x14ac:dyDescent="0.25">
      <c r="A246" s="203" t="s">
        <v>682</v>
      </c>
      <c r="B246" s="259"/>
      <c r="C246" s="259"/>
      <c r="D246" s="259"/>
      <c r="E246" s="190"/>
      <c r="F246" s="190"/>
      <c r="G246" s="190"/>
      <c r="H246" s="259">
        <v>22.857142857142858</v>
      </c>
      <c r="I246" s="259"/>
      <c r="J246" s="259">
        <v>22.857142857142858</v>
      </c>
      <c r="K246" s="259">
        <v>4.1666666666666661</v>
      </c>
      <c r="L246" s="259">
        <v>0</v>
      </c>
      <c r="M246" s="259">
        <v>3.8461538461538463</v>
      </c>
      <c r="N246" s="191">
        <v>17.708333333333336</v>
      </c>
    </row>
    <row r="247" spans="1:14" ht="15.75" thickBot="1" x14ac:dyDescent="0.3">
      <c r="A247" s="177" t="s">
        <v>127</v>
      </c>
      <c r="B247" s="198">
        <v>34.752721023486728</v>
      </c>
      <c r="C247" s="198">
        <v>60.860215053763447</v>
      </c>
      <c r="D247" s="198">
        <v>36.881795861101367</v>
      </c>
      <c r="E247" s="198"/>
      <c r="F247" s="198"/>
      <c r="G247" s="198"/>
      <c r="H247" s="198">
        <v>11.13997113997114</v>
      </c>
      <c r="I247" s="198">
        <v>31.910946196660483</v>
      </c>
      <c r="J247" s="198">
        <v>13.936063936063936</v>
      </c>
      <c r="K247" s="260">
        <v>20.765027322404372</v>
      </c>
      <c r="L247" s="260">
        <v>33.962264150943398</v>
      </c>
      <c r="M247" s="260">
        <v>23.728813559322035</v>
      </c>
      <c r="N247" s="199">
        <v>20.765027322404372</v>
      </c>
    </row>
    <row r="248" spans="1:14" ht="15.75" thickBot="1" x14ac:dyDescent="0.3">
      <c r="A248" s="99"/>
      <c r="B248" s="99"/>
      <c r="C248" s="99"/>
      <c r="D248" s="99"/>
      <c r="E248" s="99"/>
      <c r="F248" s="99"/>
      <c r="G248" s="99"/>
      <c r="H248" s="99"/>
      <c r="I248" s="99"/>
      <c r="J248" s="99"/>
      <c r="K248" s="99"/>
      <c r="L248" s="99"/>
      <c r="M248" s="99"/>
      <c r="N248" s="99"/>
    </row>
    <row r="249" spans="1:14" ht="26.25" customHeight="1" x14ac:dyDescent="0.25">
      <c r="A249" s="188" t="s">
        <v>683</v>
      </c>
      <c r="B249" s="914" t="s">
        <v>0</v>
      </c>
      <c r="C249" s="914"/>
      <c r="D249" s="914"/>
      <c r="E249" s="914" t="s">
        <v>2</v>
      </c>
      <c r="F249" s="914"/>
      <c r="G249" s="914"/>
      <c r="H249" s="914" t="s">
        <v>1</v>
      </c>
      <c r="I249" s="914"/>
      <c r="J249" s="914"/>
      <c r="K249" s="914" t="s">
        <v>135</v>
      </c>
      <c r="L249" s="914"/>
      <c r="M249" s="914"/>
      <c r="N249" s="915" t="s">
        <v>4</v>
      </c>
    </row>
    <row r="250" spans="1:14" x14ac:dyDescent="0.25">
      <c r="A250" s="182"/>
      <c r="B250" s="183" t="s">
        <v>23</v>
      </c>
      <c r="C250" s="183" t="s">
        <v>24</v>
      </c>
      <c r="D250" s="183" t="s">
        <v>4</v>
      </c>
      <c r="E250" s="183" t="s">
        <v>23</v>
      </c>
      <c r="F250" s="183" t="s">
        <v>24</v>
      </c>
      <c r="G250" s="183" t="s">
        <v>4</v>
      </c>
      <c r="H250" s="183" t="s">
        <v>23</v>
      </c>
      <c r="I250" s="183" t="s">
        <v>24</v>
      </c>
      <c r="J250" s="183" t="s">
        <v>4</v>
      </c>
      <c r="K250" s="183" t="s">
        <v>23</v>
      </c>
      <c r="L250" s="183" t="s">
        <v>24</v>
      </c>
      <c r="M250" s="183" t="s">
        <v>4</v>
      </c>
      <c r="N250" s="916"/>
    </row>
    <row r="251" spans="1:14" x14ac:dyDescent="0.25">
      <c r="A251" s="236" t="s">
        <v>684</v>
      </c>
      <c r="B251" s="200">
        <v>0.6099</v>
      </c>
      <c r="C251" s="200">
        <v>0.78869999999999996</v>
      </c>
      <c r="D251" s="200">
        <v>0.6421</v>
      </c>
      <c r="E251" s="200"/>
      <c r="F251" s="200"/>
      <c r="G251" s="200"/>
      <c r="H251" s="200">
        <v>0.18110000000000001</v>
      </c>
      <c r="I251" s="200">
        <v>0.86839999999999995</v>
      </c>
      <c r="J251" s="200">
        <v>0.33939999999999998</v>
      </c>
      <c r="K251" s="200">
        <v>7.1400000000000005E-2</v>
      </c>
      <c r="L251" s="200"/>
      <c r="M251" s="200">
        <v>0.05</v>
      </c>
      <c r="N251" s="202">
        <v>0.51919999999999999</v>
      </c>
    </row>
    <row r="252" spans="1:14" ht="25.5" x14ac:dyDescent="0.25">
      <c r="A252" s="236" t="s">
        <v>685</v>
      </c>
      <c r="B252" s="200">
        <v>0.2208</v>
      </c>
      <c r="C252" s="200"/>
      <c r="D252" s="200">
        <v>0.2208</v>
      </c>
      <c r="E252" s="200"/>
      <c r="F252" s="200"/>
      <c r="G252" s="200"/>
      <c r="H252" s="200">
        <v>8.0399999999999999E-2</v>
      </c>
      <c r="I252" s="200"/>
      <c r="J252" s="200">
        <v>8.0399999999999999E-2</v>
      </c>
      <c r="K252" s="200"/>
      <c r="L252" s="200"/>
      <c r="M252" s="200"/>
      <c r="N252" s="202">
        <v>0.16170000000000001</v>
      </c>
    </row>
    <row r="253" spans="1:14" x14ac:dyDescent="0.25">
      <c r="A253" s="236" t="s">
        <v>686</v>
      </c>
      <c r="B253" s="200">
        <v>0.41720000000000002</v>
      </c>
      <c r="C253" s="200">
        <v>0.48609999999999998</v>
      </c>
      <c r="D253" s="200">
        <v>0.42559999999999998</v>
      </c>
      <c r="E253" s="200"/>
      <c r="F253" s="200"/>
      <c r="G253" s="200"/>
      <c r="H253" s="200">
        <v>8.8099999999999998E-2</v>
      </c>
      <c r="I253" s="200">
        <v>0.25580000000000003</v>
      </c>
      <c r="J253" s="200">
        <v>0.1186</v>
      </c>
      <c r="K253" s="200"/>
      <c r="L253" s="200">
        <v>0.28570000000000001</v>
      </c>
      <c r="M253" s="200">
        <v>0.25</v>
      </c>
      <c r="N253" s="202">
        <v>0.33660000000000001</v>
      </c>
    </row>
    <row r="254" spans="1:14" x14ac:dyDescent="0.25">
      <c r="A254" s="236" t="s">
        <v>564</v>
      </c>
      <c r="B254" s="200">
        <v>0.54300000000000004</v>
      </c>
      <c r="C254" s="200">
        <v>0.68240000000000001</v>
      </c>
      <c r="D254" s="200">
        <v>0.5736</v>
      </c>
      <c r="E254" s="200"/>
      <c r="F254" s="200"/>
      <c r="G254" s="200"/>
      <c r="H254" s="200">
        <v>0.1361</v>
      </c>
      <c r="I254" s="200">
        <v>0.44640000000000002</v>
      </c>
      <c r="J254" s="200">
        <v>0.22170000000000001</v>
      </c>
      <c r="K254" s="200">
        <v>0.16669999999999999</v>
      </c>
      <c r="L254" s="200">
        <v>0.33329999999999999</v>
      </c>
      <c r="M254" s="200">
        <v>0.22220000000000001</v>
      </c>
      <c r="N254" s="202">
        <v>0.43930000000000002</v>
      </c>
    </row>
    <row r="255" spans="1:14" x14ac:dyDescent="0.25">
      <c r="A255" s="236" t="s">
        <v>687</v>
      </c>
      <c r="B255" s="200">
        <v>0.34989999999999999</v>
      </c>
      <c r="C255" s="200">
        <v>0.59309999999999996</v>
      </c>
      <c r="D255" s="200">
        <v>0.40429999999999999</v>
      </c>
      <c r="E255" s="200"/>
      <c r="F255" s="200"/>
      <c r="G255" s="200"/>
      <c r="H255" s="200">
        <v>0.18820000000000001</v>
      </c>
      <c r="I255" s="200">
        <v>0.39290000000000003</v>
      </c>
      <c r="J255" s="200">
        <v>0.2074</v>
      </c>
      <c r="K255" s="200">
        <v>2.86E-2</v>
      </c>
      <c r="L255" s="200">
        <v>0.2</v>
      </c>
      <c r="M255" s="200">
        <v>0.05</v>
      </c>
      <c r="N255" s="202">
        <v>0.33029999999999998</v>
      </c>
    </row>
    <row r="256" spans="1:14" x14ac:dyDescent="0.25">
      <c r="A256" s="236" t="s">
        <v>688</v>
      </c>
      <c r="B256" s="200">
        <v>0.27339999999999998</v>
      </c>
      <c r="C256" s="200">
        <v>0.36359999999999998</v>
      </c>
      <c r="D256" s="200">
        <v>0.28060000000000002</v>
      </c>
      <c r="E256" s="200">
        <v>9.2999999999999999E-2</v>
      </c>
      <c r="F256" s="200">
        <v>0.40429999999999999</v>
      </c>
      <c r="G256" s="200">
        <v>0.25559999999999999</v>
      </c>
      <c r="H256" s="200">
        <v>0.1741</v>
      </c>
      <c r="I256" s="200">
        <v>0.81820000000000004</v>
      </c>
      <c r="J256" s="200">
        <v>0.20749999999999999</v>
      </c>
      <c r="K256" s="200"/>
      <c r="L256" s="200"/>
      <c r="M256" s="200"/>
      <c r="N256" s="202">
        <v>0.25690000000000002</v>
      </c>
    </row>
    <row r="257" spans="1:14" x14ac:dyDescent="0.25">
      <c r="A257" s="236" t="s">
        <v>689</v>
      </c>
      <c r="B257" s="200">
        <v>0.36730000000000002</v>
      </c>
      <c r="C257" s="200"/>
      <c r="D257" s="200">
        <v>0.36730000000000002</v>
      </c>
      <c r="E257" s="200">
        <v>0.16270000000000001</v>
      </c>
      <c r="F257" s="200"/>
      <c r="G257" s="200">
        <v>0.16270000000000001</v>
      </c>
      <c r="H257" s="200"/>
      <c r="I257" s="200"/>
      <c r="J257" s="200"/>
      <c r="K257" s="200"/>
      <c r="L257" s="200">
        <v>0.33329999999999999</v>
      </c>
      <c r="M257" s="200">
        <v>0.1</v>
      </c>
      <c r="N257" s="202">
        <v>0.2167</v>
      </c>
    </row>
    <row r="258" spans="1:14" x14ac:dyDescent="0.25">
      <c r="A258" s="236" t="s">
        <v>563</v>
      </c>
      <c r="B258" s="200">
        <v>0.46829999999999999</v>
      </c>
      <c r="C258" s="200">
        <v>0.60189999999999999</v>
      </c>
      <c r="D258" s="200">
        <v>0.51670000000000005</v>
      </c>
      <c r="E258" s="200"/>
      <c r="F258" s="200"/>
      <c r="G258" s="200"/>
      <c r="H258" s="200">
        <v>0.126</v>
      </c>
      <c r="I258" s="200">
        <v>0.35630000000000001</v>
      </c>
      <c r="J258" s="200">
        <v>0.21959999999999999</v>
      </c>
      <c r="K258" s="200"/>
      <c r="L258" s="200">
        <v>0.1905</v>
      </c>
      <c r="M258" s="200">
        <v>9.0899999999999995E-2</v>
      </c>
      <c r="N258" s="202">
        <v>0.41720000000000002</v>
      </c>
    </row>
    <row r="259" spans="1:14" ht="25.5" x14ac:dyDescent="0.25">
      <c r="A259" s="236" t="s">
        <v>643</v>
      </c>
      <c r="B259" s="200">
        <v>0.15529999999999999</v>
      </c>
      <c r="C259" s="200">
        <v>0.21740000000000001</v>
      </c>
      <c r="D259" s="200">
        <v>0.1701</v>
      </c>
      <c r="E259" s="200"/>
      <c r="F259" s="200"/>
      <c r="G259" s="200"/>
      <c r="H259" s="200">
        <v>5.8799999999999998E-2</v>
      </c>
      <c r="I259" s="200"/>
      <c r="J259" s="200">
        <v>5.8799999999999998E-2</v>
      </c>
      <c r="K259" s="200"/>
      <c r="L259" s="200"/>
      <c r="M259" s="200"/>
      <c r="N259" s="202">
        <v>0.16389999999999999</v>
      </c>
    </row>
    <row r="260" spans="1:14" ht="15.75" thickBot="1" x14ac:dyDescent="0.3">
      <c r="A260" s="181" t="s">
        <v>690</v>
      </c>
      <c r="B260" s="209">
        <v>0.39</v>
      </c>
      <c r="C260" s="209">
        <v>0.56359999999999999</v>
      </c>
      <c r="D260" s="209">
        <v>0.42270000000000002</v>
      </c>
      <c r="E260" s="209">
        <v>0.1525</v>
      </c>
      <c r="F260" s="209">
        <v>0.40429999999999999</v>
      </c>
      <c r="G260" s="209">
        <v>0.18709999999999999</v>
      </c>
      <c r="H260" s="209">
        <v>0.1439</v>
      </c>
      <c r="I260" s="209">
        <v>0.45629999999999998</v>
      </c>
      <c r="J260" s="209">
        <v>0.20030000000000001</v>
      </c>
      <c r="K260" s="209">
        <v>5.79E-2</v>
      </c>
      <c r="L260" s="209">
        <v>0.17910000000000001</v>
      </c>
      <c r="M260" s="209">
        <v>0.1011</v>
      </c>
      <c r="N260" s="210">
        <v>0.34060000000000001</v>
      </c>
    </row>
    <row r="262" spans="1:14" x14ac:dyDescent="0.25">
      <c r="A262" s="913" t="s">
        <v>168</v>
      </c>
      <c r="B262" s="913"/>
      <c r="C262" s="913"/>
      <c r="D262" s="913"/>
      <c r="E262" s="913"/>
      <c r="F262" s="913"/>
      <c r="G262" s="913"/>
      <c r="H262" s="913"/>
      <c r="I262" s="913"/>
      <c r="J262" s="913"/>
      <c r="K262" s="913"/>
      <c r="L262" s="913"/>
      <c r="M262" s="913"/>
      <c r="N262" s="913"/>
    </row>
    <row r="263" spans="1:14" x14ac:dyDescent="0.25">
      <c r="A263" s="931" t="s">
        <v>201</v>
      </c>
      <c r="B263" s="931"/>
      <c r="C263" s="931"/>
      <c r="D263" s="931"/>
      <c r="E263" s="931"/>
      <c r="F263" s="931"/>
      <c r="G263" s="931"/>
      <c r="H263" s="931"/>
      <c r="I263" s="931"/>
      <c r="J263" s="931"/>
      <c r="K263" s="931"/>
      <c r="L263" s="931"/>
      <c r="M263" s="931"/>
      <c r="N263" s="931"/>
    </row>
    <row r="264" spans="1:14" x14ac:dyDescent="0.25">
      <c r="A264" s="913" t="s">
        <v>202</v>
      </c>
      <c r="B264" s="913"/>
      <c r="C264" s="913"/>
      <c r="D264" s="913"/>
      <c r="E264" s="913"/>
      <c r="F264" s="913"/>
      <c r="G264" s="913"/>
      <c r="H264" s="913"/>
      <c r="I264" s="913"/>
      <c r="J264" s="913"/>
      <c r="K264" s="913"/>
      <c r="L264" s="913"/>
      <c r="M264" s="913"/>
      <c r="N264" s="913"/>
    </row>
    <row r="265" spans="1:14" x14ac:dyDescent="0.25">
      <c r="A265" s="2" t="s">
        <v>21</v>
      </c>
      <c r="B265" s="116"/>
      <c r="C265" s="116"/>
      <c r="D265" s="116"/>
      <c r="E265" s="116"/>
      <c r="F265" s="116"/>
      <c r="G265" s="116"/>
      <c r="H265" s="116"/>
      <c r="I265" s="116"/>
      <c r="J265" s="116"/>
      <c r="K265" s="116"/>
      <c r="L265" s="116"/>
      <c r="M265" s="116"/>
      <c r="N265" s="116"/>
    </row>
    <row r="266" spans="1:14" x14ac:dyDescent="0.25">
      <c r="A266" s="4" t="s">
        <v>22</v>
      </c>
      <c r="B266" s="116"/>
      <c r="C266" s="116"/>
      <c r="D266" s="116"/>
      <c r="E266" s="116"/>
      <c r="F266" s="116"/>
      <c r="G266" s="116"/>
      <c r="H266" s="116"/>
      <c r="I266" s="116"/>
      <c r="J266" s="116"/>
      <c r="K266" s="116"/>
      <c r="L266" s="116"/>
      <c r="M266" s="116"/>
      <c r="N266" s="116"/>
    </row>
    <row r="267" spans="1:14" x14ac:dyDescent="0.25">
      <c r="A267" s="913" t="s">
        <v>195</v>
      </c>
      <c r="B267" s="913"/>
      <c r="C267" s="913"/>
      <c r="D267" s="913"/>
      <c r="E267" s="913"/>
      <c r="F267" s="913"/>
      <c r="G267" s="913"/>
      <c r="H267" s="913"/>
      <c r="I267" s="913"/>
      <c r="J267" s="913"/>
      <c r="K267" s="913"/>
      <c r="L267" s="913"/>
      <c r="M267" s="913"/>
      <c r="N267" s="913"/>
    </row>
    <row r="268" spans="1:14" x14ac:dyDescent="0.25">
      <c r="A268" s="116"/>
      <c r="B268" s="116"/>
      <c r="C268" s="116"/>
      <c r="D268" s="116"/>
      <c r="E268" s="116"/>
      <c r="F268" s="116"/>
      <c r="G268" s="116"/>
      <c r="H268" s="116"/>
      <c r="I268" s="116"/>
      <c r="J268" s="116"/>
      <c r="K268" s="116"/>
      <c r="L268" s="116"/>
      <c r="M268" s="116"/>
      <c r="N268" s="116"/>
    </row>
    <row r="269" spans="1:14" x14ac:dyDescent="0.25">
      <c r="A269" s="115" t="s">
        <v>138</v>
      </c>
      <c r="B269" s="1"/>
      <c r="C269" s="1"/>
      <c r="D269" s="1"/>
      <c r="E269" s="1"/>
      <c r="F269" s="1"/>
      <c r="G269" s="1"/>
      <c r="H269" s="1"/>
      <c r="I269" s="1"/>
      <c r="J269" s="1"/>
      <c r="K269" s="1"/>
      <c r="L269" s="1"/>
      <c r="M269" s="1"/>
      <c r="N269" s="1"/>
    </row>
    <row r="270" spans="1:14" ht="30" customHeight="1" x14ac:dyDescent="0.25">
      <c r="A270" s="930" t="s">
        <v>203</v>
      </c>
      <c r="B270" s="930"/>
      <c r="C270" s="930"/>
      <c r="D270" s="930"/>
      <c r="E270" s="930"/>
      <c r="F270" s="930"/>
      <c r="G270" s="930"/>
      <c r="H270" s="930"/>
      <c r="I270" s="930"/>
      <c r="J270" s="930"/>
      <c r="K270" s="930"/>
      <c r="L270" s="930"/>
      <c r="M270" s="930"/>
      <c r="N270" s="930"/>
    </row>
  </sheetData>
  <mergeCells count="136">
    <mergeCell ref="A1:N1"/>
    <mergeCell ref="A270:N270"/>
    <mergeCell ref="B2:D2"/>
    <mergeCell ref="E2:G2"/>
    <mergeCell ref="H2:J2"/>
    <mergeCell ref="K2:M2"/>
    <mergeCell ref="N2:N3"/>
    <mergeCell ref="A264:N264"/>
    <mergeCell ref="A262:N262"/>
    <mergeCell ref="A263:N263"/>
    <mergeCell ref="A267:N267"/>
    <mergeCell ref="B9:D9"/>
    <mergeCell ref="E9:G9"/>
    <mergeCell ref="H9:J9"/>
    <mergeCell ref="K9:M9"/>
    <mergeCell ref="N9:N10"/>
    <mergeCell ref="B26:D26"/>
    <mergeCell ref="E26:G26"/>
    <mergeCell ref="H26:J26"/>
    <mergeCell ref="K26:M26"/>
    <mergeCell ref="N26:N27"/>
    <mergeCell ref="B13:D13"/>
    <mergeCell ref="E13:G13"/>
    <mergeCell ref="H13:J13"/>
    <mergeCell ref="K13:M13"/>
    <mergeCell ref="N13:N14"/>
    <mergeCell ref="B43:D43"/>
    <mergeCell ref="E43:G43"/>
    <mergeCell ref="H43:J43"/>
    <mergeCell ref="K43:M43"/>
    <mergeCell ref="N43:N44"/>
    <mergeCell ref="B37:D37"/>
    <mergeCell ref="E37:G37"/>
    <mergeCell ref="H37:J37"/>
    <mergeCell ref="K37:M37"/>
    <mergeCell ref="N37:N38"/>
    <mergeCell ref="B65:D65"/>
    <mergeCell ref="E65:G65"/>
    <mergeCell ref="H65:J65"/>
    <mergeCell ref="K65:M65"/>
    <mergeCell ref="N65:N66"/>
    <mergeCell ref="B55:D55"/>
    <mergeCell ref="E55:G55"/>
    <mergeCell ref="H55:J55"/>
    <mergeCell ref="K55:M55"/>
    <mergeCell ref="N55:N56"/>
    <mergeCell ref="B88:D88"/>
    <mergeCell ref="E88:G88"/>
    <mergeCell ref="H88:J88"/>
    <mergeCell ref="K88:M88"/>
    <mergeCell ref="N88:N89"/>
    <mergeCell ref="B78:D78"/>
    <mergeCell ref="E78:G78"/>
    <mergeCell ref="H78:J78"/>
    <mergeCell ref="K78:M78"/>
    <mergeCell ref="N78:N79"/>
    <mergeCell ref="B107:D107"/>
    <mergeCell ref="E107:G107"/>
    <mergeCell ref="H107:J107"/>
    <mergeCell ref="K107:M107"/>
    <mergeCell ref="N107:N108"/>
    <mergeCell ref="B96:D96"/>
    <mergeCell ref="E96:G96"/>
    <mergeCell ref="H96:J96"/>
    <mergeCell ref="K96:M96"/>
    <mergeCell ref="N96:N97"/>
    <mergeCell ref="B128:D128"/>
    <mergeCell ref="E128:G128"/>
    <mergeCell ref="H128:J128"/>
    <mergeCell ref="K128:M128"/>
    <mergeCell ref="N128:N129"/>
    <mergeCell ref="B116:D116"/>
    <mergeCell ref="E116:G116"/>
    <mergeCell ref="H116:J116"/>
    <mergeCell ref="K116:M116"/>
    <mergeCell ref="N116:N117"/>
    <mergeCell ref="B160:D160"/>
    <mergeCell ref="E160:G160"/>
    <mergeCell ref="H160:J160"/>
    <mergeCell ref="K160:M160"/>
    <mergeCell ref="N160:N161"/>
    <mergeCell ref="B149:D149"/>
    <mergeCell ref="E149:G149"/>
    <mergeCell ref="H149:J149"/>
    <mergeCell ref="K149:M149"/>
    <mergeCell ref="N149:N150"/>
    <mergeCell ref="B182:D182"/>
    <mergeCell ref="E182:G182"/>
    <mergeCell ref="H182:J182"/>
    <mergeCell ref="K182:M182"/>
    <mergeCell ref="N182:N183"/>
    <mergeCell ref="B172:D172"/>
    <mergeCell ref="E172:G172"/>
    <mergeCell ref="H172:J172"/>
    <mergeCell ref="K172:M172"/>
    <mergeCell ref="N172:N173"/>
    <mergeCell ref="B201:D201"/>
    <mergeCell ref="E201:G201"/>
    <mergeCell ref="H201:J201"/>
    <mergeCell ref="K201:M201"/>
    <mergeCell ref="N201:N202"/>
    <mergeCell ref="B189:D189"/>
    <mergeCell ref="E189:G189"/>
    <mergeCell ref="H189:J189"/>
    <mergeCell ref="K189:M189"/>
    <mergeCell ref="N189:N190"/>
    <mergeCell ref="B221:D221"/>
    <mergeCell ref="E221:G221"/>
    <mergeCell ref="H221:J221"/>
    <mergeCell ref="K221:M221"/>
    <mergeCell ref="N221:N222"/>
    <mergeCell ref="B212:D212"/>
    <mergeCell ref="E212:G212"/>
    <mergeCell ref="H212:J212"/>
    <mergeCell ref="K212:M212"/>
    <mergeCell ref="N212:N213"/>
    <mergeCell ref="B231:D231"/>
    <mergeCell ref="E231:G231"/>
    <mergeCell ref="H231:J231"/>
    <mergeCell ref="K231:M231"/>
    <mergeCell ref="N231:N232"/>
    <mergeCell ref="B225:D225"/>
    <mergeCell ref="E225:G225"/>
    <mergeCell ref="H225:J225"/>
    <mergeCell ref="K225:M225"/>
    <mergeCell ref="N225:N226"/>
    <mergeCell ref="B249:D249"/>
    <mergeCell ref="E249:G249"/>
    <mergeCell ref="H249:J249"/>
    <mergeCell ref="K249:M249"/>
    <mergeCell ref="N249:N250"/>
    <mergeCell ref="B235:D235"/>
    <mergeCell ref="E235:G235"/>
    <mergeCell ref="H235:J235"/>
    <mergeCell ref="K235:M235"/>
    <mergeCell ref="N235:N236"/>
  </mergeCells>
  <pageMargins left="0.7" right="0.7" top="0.78740157499999996" bottom="0.78740157499999996"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dimension ref="A1:F46"/>
  <sheetViews>
    <sheetView zoomScale="90" zoomScaleNormal="90" workbookViewId="0">
      <selection sqref="A1:D1"/>
    </sheetView>
  </sheetViews>
  <sheetFormatPr defaultRowHeight="12.75" x14ac:dyDescent="0.2"/>
  <cols>
    <col min="1" max="1" width="54.85546875" style="2" customWidth="1"/>
    <col min="2" max="2" width="13.42578125" style="2" customWidth="1"/>
    <col min="3" max="3" width="22.42578125" style="2" customWidth="1"/>
    <col min="4" max="4" width="26.28515625" style="261" customWidth="1"/>
    <col min="5" max="5" width="24" style="2" customWidth="1"/>
    <col min="6" max="6" width="23" style="2" customWidth="1"/>
    <col min="7" max="7" width="17.42578125" style="2" customWidth="1"/>
    <col min="8" max="8" width="23.85546875" style="2" customWidth="1"/>
    <col min="9" max="9" width="23" style="2" customWidth="1"/>
    <col min="10" max="10" width="22.140625" style="2" customWidth="1"/>
    <col min="11" max="11" width="25.28515625" style="2" customWidth="1"/>
    <col min="12" max="16384" width="9.140625" style="2"/>
  </cols>
  <sheetData>
    <row r="1" spans="1:4" ht="39.950000000000003" customHeight="1" x14ac:dyDescent="0.2">
      <c r="A1" s="892" t="s">
        <v>492</v>
      </c>
      <c r="B1" s="893"/>
      <c r="C1" s="893"/>
      <c r="D1" s="894"/>
    </row>
    <row r="2" spans="1:4" ht="39.950000000000003" customHeight="1" x14ac:dyDescent="0.2">
      <c r="A2" s="300" t="s">
        <v>554</v>
      </c>
      <c r="B2" s="8"/>
      <c r="C2" s="8"/>
      <c r="D2" s="269"/>
    </row>
    <row r="3" spans="1:4" ht="15" customHeight="1" x14ac:dyDescent="0.2">
      <c r="A3" s="16" t="s">
        <v>48</v>
      </c>
      <c r="B3" s="150" t="s">
        <v>49</v>
      </c>
      <c r="C3" s="150" t="s">
        <v>143</v>
      </c>
      <c r="D3" s="128" t="s">
        <v>695</v>
      </c>
    </row>
    <row r="4" spans="1:4" ht="15" customHeight="1" x14ac:dyDescent="0.2">
      <c r="A4" s="110" t="s">
        <v>68</v>
      </c>
      <c r="B4" s="266">
        <v>16061</v>
      </c>
      <c r="C4" s="870">
        <v>9504.1538764709549</v>
      </c>
      <c r="D4" s="866">
        <v>154665915.41</v>
      </c>
    </row>
    <row r="5" spans="1:4" ht="30" customHeight="1" x14ac:dyDescent="0.2">
      <c r="A5" s="110" t="s">
        <v>69</v>
      </c>
      <c r="B5" s="267">
        <v>18139</v>
      </c>
      <c r="C5" s="870">
        <v>8539.6245465571428</v>
      </c>
      <c r="D5" s="867">
        <v>154900249.65000001</v>
      </c>
    </row>
    <row r="6" spans="1:4" ht="30" customHeight="1" x14ac:dyDescent="0.2">
      <c r="A6" s="110" t="s">
        <v>70</v>
      </c>
      <c r="B6" s="266">
        <v>13700</v>
      </c>
      <c r="C6" s="871">
        <v>26589.112324087593</v>
      </c>
      <c r="D6" s="866">
        <v>369045801.84000003</v>
      </c>
    </row>
    <row r="7" spans="1:4" ht="30" customHeight="1" x14ac:dyDescent="0.2">
      <c r="A7" s="110" t="s">
        <v>71</v>
      </c>
      <c r="B7" s="267">
        <v>581</v>
      </c>
      <c r="C7" s="870">
        <v>11147.101617900173</v>
      </c>
      <c r="D7" s="867">
        <v>6632466.04</v>
      </c>
    </row>
    <row r="8" spans="1:4" ht="15" customHeight="1" x14ac:dyDescent="0.2">
      <c r="A8" s="110" t="s">
        <v>77</v>
      </c>
      <c r="B8" s="267">
        <v>1955</v>
      </c>
      <c r="C8" s="870">
        <v>12088.000496163686</v>
      </c>
      <c r="D8" s="867">
        <v>24386960.970000006</v>
      </c>
    </row>
    <row r="9" spans="1:4" ht="15" customHeight="1" x14ac:dyDescent="0.2">
      <c r="A9" s="110" t="s">
        <v>72</v>
      </c>
      <c r="B9" s="266">
        <v>158963</v>
      </c>
      <c r="C9" s="871">
        <v>6081.8263769556443</v>
      </c>
      <c r="D9" s="866">
        <v>984062552.36000001</v>
      </c>
    </row>
    <row r="10" spans="1:4" ht="15" customHeight="1" x14ac:dyDescent="0.2">
      <c r="A10" s="270" t="s">
        <v>696</v>
      </c>
      <c r="B10" s="268">
        <v>148734</v>
      </c>
      <c r="C10" s="872">
        <v>4677.6194272325101</v>
      </c>
      <c r="D10" s="868">
        <v>712998233.8900001</v>
      </c>
    </row>
    <row r="11" spans="1:4" ht="15" customHeight="1" x14ac:dyDescent="0.2">
      <c r="A11" s="110" t="s">
        <v>73</v>
      </c>
      <c r="B11" s="266">
        <v>12458</v>
      </c>
      <c r="C11" s="871">
        <v>30451.445329908489</v>
      </c>
      <c r="D11" s="866">
        <v>394907683.91999996</v>
      </c>
    </row>
    <row r="12" spans="1:4" ht="15" customHeight="1" x14ac:dyDescent="0.2">
      <c r="A12" s="110" t="s">
        <v>74</v>
      </c>
      <c r="B12" s="266">
        <v>2810</v>
      </c>
      <c r="C12" s="871">
        <v>28798.179857651248</v>
      </c>
      <c r="D12" s="866">
        <v>81981813.400000006</v>
      </c>
    </row>
    <row r="13" spans="1:4" ht="30" customHeight="1" x14ac:dyDescent="0.2">
      <c r="A13" s="110" t="s">
        <v>75</v>
      </c>
      <c r="B13" s="267">
        <v>18483</v>
      </c>
      <c r="C13" s="873">
        <v>52010.333617378128</v>
      </c>
      <c r="D13" s="867">
        <v>970356738.25</v>
      </c>
    </row>
    <row r="14" spans="1:4" ht="15" customHeight="1" x14ac:dyDescent="0.2">
      <c r="A14" s="110" t="s">
        <v>76</v>
      </c>
      <c r="B14" s="267">
        <v>15950</v>
      </c>
      <c r="C14" s="870">
        <v>13868.214147335424</v>
      </c>
      <c r="D14" s="867">
        <v>235989233.65000001</v>
      </c>
    </row>
    <row r="15" spans="1:4" ht="15" customHeight="1" thickBot="1" x14ac:dyDescent="0.25">
      <c r="A15" s="20" t="s">
        <v>4</v>
      </c>
      <c r="B15" s="263">
        <f>SUM(B4:B9,B11:B14)</f>
        <v>259100</v>
      </c>
      <c r="C15" s="874">
        <f>((C4*B4)+(C5*B5)+(C6*B6)+(C7*B7)+(C8*B8)+(C9*B9)+(C11*B11)+(C12*B12)+(C13*B13)+(C14*B14))/B15</f>
        <v>12780.791896912389</v>
      </c>
      <c r="D15" s="869">
        <v>3376929415.4899993</v>
      </c>
    </row>
    <row r="16" spans="1:4" ht="15" customHeight="1" x14ac:dyDescent="0.2">
      <c r="A16" s="1"/>
      <c r="B16" s="1"/>
      <c r="C16" s="1"/>
    </row>
    <row r="17" spans="1:6" ht="15" customHeight="1" x14ac:dyDescent="0.2">
      <c r="A17" s="99" t="s">
        <v>176</v>
      </c>
      <c r="B17" s="1"/>
      <c r="C17" s="1"/>
    </row>
    <row r="18" spans="1:6" ht="39" customHeight="1" x14ac:dyDescent="0.2">
      <c r="A18" s="932" t="s">
        <v>217</v>
      </c>
      <c r="B18" s="932"/>
      <c r="C18" s="932"/>
    </row>
    <row r="19" spans="1:6" ht="38.25" customHeight="1" x14ac:dyDescent="0.2">
      <c r="A19" s="933" t="s">
        <v>177</v>
      </c>
      <c r="B19" s="933"/>
      <c r="C19" s="933"/>
    </row>
    <row r="20" spans="1:6" ht="15" customHeight="1" x14ac:dyDescent="0.2"/>
    <row r="21" spans="1:6" ht="15" x14ac:dyDescent="0.25">
      <c r="F21"/>
    </row>
    <row r="22" spans="1:6" ht="15" x14ac:dyDescent="0.25">
      <c r="F22"/>
    </row>
    <row r="23" spans="1:6" ht="15" x14ac:dyDescent="0.25">
      <c r="F23"/>
    </row>
    <row r="24" spans="1:6" ht="15" x14ac:dyDescent="0.25">
      <c r="F24"/>
    </row>
    <row r="25" spans="1:6" ht="15" x14ac:dyDescent="0.25">
      <c r="F25"/>
    </row>
    <row r="26" spans="1:6" ht="15" x14ac:dyDescent="0.25">
      <c r="F26"/>
    </row>
    <row r="27" spans="1:6" ht="15" x14ac:dyDescent="0.25">
      <c r="F27"/>
    </row>
    <row r="28" spans="1:6" ht="15" x14ac:dyDescent="0.25">
      <c r="F28"/>
    </row>
    <row r="29" spans="1:6" ht="15" x14ac:dyDescent="0.25">
      <c r="F29"/>
    </row>
    <row r="30" spans="1:6" ht="15" x14ac:dyDescent="0.25">
      <c r="F30"/>
    </row>
    <row r="31" spans="1:6" ht="15" x14ac:dyDescent="0.25">
      <c r="F31"/>
    </row>
    <row r="32" spans="1:6" ht="15" x14ac:dyDescent="0.25">
      <c r="F32"/>
    </row>
    <row r="33" spans="6:6" ht="15" x14ac:dyDescent="0.25">
      <c r="F33"/>
    </row>
    <row r="34" spans="6:6" ht="15" x14ac:dyDescent="0.25">
      <c r="F34"/>
    </row>
    <row r="35" spans="6:6" ht="15" x14ac:dyDescent="0.25">
      <c r="F35"/>
    </row>
    <row r="36" spans="6:6" ht="15" x14ac:dyDescent="0.25">
      <c r="F36"/>
    </row>
    <row r="37" spans="6:6" ht="15" x14ac:dyDescent="0.25">
      <c r="F37"/>
    </row>
    <row r="38" spans="6:6" ht="15" x14ac:dyDescent="0.25">
      <c r="F38"/>
    </row>
    <row r="39" spans="6:6" ht="15" x14ac:dyDescent="0.25">
      <c r="F39"/>
    </row>
    <row r="40" spans="6:6" ht="15" x14ac:dyDescent="0.25">
      <c r="F40"/>
    </row>
    <row r="41" spans="6:6" ht="15" x14ac:dyDescent="0.25">
      <c r="F41"/>
    </row>
    <row r="42" spans="6:6" ht="15" x14ac:dyDescent="0.25">
      <c r="F42"/>
    </row>
    <row r="43" spans="6:6" ht="15" x14ac:dyDescent="0.25">
      <c r="F43"/>
    </row>
    <row r="44" spans="6:6" ht="15" x14ac:dyDescent="0.25">
      <c r="F44"/>
    </row>
    <row r="45" spans="6:6" ht="15" x14ac:dyDescent="0.25">
      <c r="F45"/>
    </row>
    <row r="46" spans="6:6" ht="15" x14ac:dyDescent="0.25">
      <c r="F46"/>
    </row>
  </sheetData>
  <mergeCells count="3">
    <mergeCell ref="A18:C18"/>
    <mergeCell ref="A19:C19"/>
    <mergeCell ref="A1:D1"/>
  </mergeCell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M21"/>
  <sheetViews>
    <sheetView zoomScaleNormal="100" workbookViewId="0">
      <selection sqref="A1:K1"/>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937" t="s">
        <v>485</v>
      </c>
      <c r="B1" s="882"/>
      <c r="C1" s="882"/>
      <c r="D1" s="882"/>
      <c r="E1" s="882"/>
      <c r="F1" s="882"/>
      <c r="G1" s="882"/>
      <c r="H1" s="882"/>
      <c r="I1" s="882"/>
      <c r="J1" s="883"/>
      <c r="K1" s="884"/>
    </row>
    <row r="2" spans="1:11" s="5" customFormat="1" ht="38.25" customHeight="1" x14ac:dyDescent="0.2">
      <c r="A2" s="889" t="s">
        <v>554</v>
      </c>
      <c r="B2" s="48"/>
      <c r="C2" s="938" t="s">
        <v>0</v>
      </c>
      <c r="D2" s="938"/>
      <c r="E2" s="938" t="s">
        <v>2</v>
      </c>
      <c r="F2" s="938"/>
      <c r="G2" s="938" t="s">
        <v>1</v>
      </c>
      <c r="H2" s="938"/>
      <c r="I2" s="935" t="s">
        <v>3</v>
      </c>
      <c r="J2" s="936"/>
      <c r="K2" s="49" t="s">
        <v>4</v>
      </c>
    </row>
    <row r="3" spans="1:11" s="5" customFormat="1" ht="15.75" customHeight="1" thickBot="1" x14ac:dyDescent="0.25">
      <c r="A3" s="890"/>
      <c r="B3" s="36"/>
      <c r="C3" s="37" t="s">
        <v>23</v>
      </c>
      <c r="D3" s="37" t="s">
        <v>24</v>
      </c>
      <c r="E3" s="37" t="s">
        <v>23</v>
      </c>
      <c r="F3" s="37" t="s">
        <v>24</v>
      </c>
      <c r="G3" s="37" t="s">
        <v>23</v>
      </c>
      <c r="H3" s="37" t="s">
        <v>24</v>
      </c>
      <c r="I3" s="96" t="s">
        <v>23</v>
      </c>
      <c r="J3" s="96" t="s">
        <v>24</v>
      </c>
      <c r="K3" s="31"/>
    </row>
    <row r="4" spans="1:11" s="5" customFormat="1" ht="25.5" x14ac:dyDescent="0.2">
      <c r="A4" s="38" t="s">
        <v>10</v>
      </c>
      <c r="B4" s="39" t="s">
        <v>9</v>
      </c>
      <c r="C4" s="939"/>
      <c r="D4" s="940"/>
      <c r="E4" s="940"/>
      <c r="F4" s="940"/>
      <c r="G4" s="940"/>
      <c r="H4" s="940"/>
      <c r="I4" s="940"/>
      <c r="J4" s="940"/>
      <c r="K4" s="941"/>
    </row>
    <row r="5" spans="1:11" s="5" customFormat="1" x14ac:dyDescent="0.2">
      <c r="A5" s="18" t="s">
        <v>5</v>
      </c>
      <c r="B5" s="10" t="s">
        <v>8</v>
      </c>
      <c r="C5" s="156">
        <v>2800</v>
      </c>
      <c r="D5" s="156">
        <v>125</v>
      </c>
      <c r="E5" s="156">
        <v>2</v>
      </c>
      <c r="F5" s="156">
        <v>0</v>
      </c>
      <c r="G5" s="156">
        <v>2398</v>
      </c>
      <c r="H5" s="156">
        <v>99</v>
      </c>
      <c r="I5" s="271">
        <v>165</v>
      </c>
      <c r="J5" s="272">
        <v>388</v>
      </c>
      <c r="K5" s="161">
        <f>SUM(C5:J5)</f>
        <v>5977</v>
      </c>
    </row>
    <row r="6" spans="1:11" s="5" customFormat="1" x14ac:dyDescent="0.2">
      <c r="A6" s="18" t="s">
        <v>11</v>
      </c>
      <c r="B6" s="12" t="s">
        <v>6</v>
      </c>
      <c r="C6" s="156">
        <v>7843</v>
      </c>
      <c r="D6" s="156">
        <v>960</v>
      </c>
      <c r="E6" s="156">
        <v>0</v>
      </c>
      <c r="F6" s="156">
        <v>0</v>
      </c>
      <c r="G6" s="156">
        <v>6631</v>
      </c>
      <c r="H6" s="156">
        <v>1177</v>
      </c>
      <c r="I6" s="271">
        <v>216</v>
      </c>
      <c r="J6" s="272">
        <v>485</v>
      </c>
      <c r="K6" s="161">
        <f t="shared" ref="K6:K14" si="0">SUM(C6:J6)</f>
        <v>17312</v>
      </c>
    </row>
    <row r="7" spans="1:11" s="5" customFormat="1" ht="25.5" x14ac:dyDescent="0.2">
      <c r="A7" s="18" t="s">
        <v>12</v>
      </c>
      <c r="B7" s="12">
        <v>41.43</v>
      </c>
      <c r="C7" s="156">
        <v>1328</v>
      </c>
      <c r="D7" s="156">
        <v>262</v>
      </c>
      <c r="E7" s="156">
        <v>211</v>
      </c>
      <c r="F7" s="156">
        <v>0</v>
      </c>
      <c r="G7" s="156">
        <v>909</v>
      </c>
      <c r="H7" s="156">
        <v>335</v>
      </c>
      <c r="I7" s="271">
        <v>78</v>
      </c>
      <c r="J7" s="272">
        <v>40</v>
      </c>
      <c r="K7" s="161">
        <f t="shared" si="0"/>
        <v>3163</v>
      </c>
    </row>
    <row r="8" spans="1:11" s="5" customFormat="1" ht="25.5" x14ac:dyDescent="0.2">
      <c r="A8" s="18" t="s">
        <v>13</v>
      </c>
      <c r="B8" s="12" t="s">
        <v>7</v>
      </c>
      <c r="C8" s="156">
        <v>1689</v>
      </c>
      <c r="D8" s="156">
        <v>690</v>
      </c>
      <c r="E8" s="156">
        <v>2320</v>
      </c>
      <c r="F8" s="156">
        <v>0</v>
      </c>
      <c r="G8" s="156">
        <v>398</v>
      </c>
      <c r="H8" s="156">
        <v>170</v>
      </c>
      <c r="I8" s="271">
        <v>40</v>
      </c>
      <c r="J8" s="272">
        <v>190</v>
      </c>
      <c r="K8" s="161">
        <f t="shared" si="0"/>
        <v>5497</v>
      </c>
    </row>
    <row r="9" spans="1:11" s="5" customFormat="1" ht="25.5" x14ac:dyDescent="0.2">
      <c r="A9" s="18" t="s">
        <v>14</v>
      </c>
      <c r="B9" s="12" t="s">
        <v>20</v>
      </c>
      <c r="C9" s="156">
        <v>3982</v>
      </c>
      <c r="D9" s="156">
        <v>734</v>
      </c>
      <c r="E9" s="156">
        <v>44</v>
      </c>
      <c r="F9" s="156">
        <v>2</v>
      </c>
      <c r="G9" s="156">
        <v>2632</v>
      </c>
      <c r="H9" s="156">
        <v>502</v>
      </c>
      <c r="I9" s="271">
        <v>55</v>
      </c>
      <c r="J9" s="272">
        <v>265</v>
      </c>
      <c r="K9" s="161">
        <f t="shared" si="0"/>
        <v>8216</v>
      </c>
    </row>
    <row r="10" spans="1:11" s="5" customFormat="1" x14ac:dyDescent="0.2">
      <c r="A10" s="18" t="s">
        <v>15</v>
      </c>
      <c r="B10" s="12">
        <v>62.65</v>
      </c>
      <c r="C10" s="156">
        <v>7156</v>
      </c>
      <c r="D10" s="156">
        <v>1066</v>
      </c>
      <c r="E10" s="156">
        <v>115</v>
      </c>
      <c r="F10" s="156">
        <v>0</v>
      </c>
      <c r="G10" s="156">
        <v>5320</v>
      </c>
      <c r="H10" s="156">
        <v>1571</v>
      </c>
      <c r="I10" s="271">
        <v>28</v>
      </c>
      <c r="J10" s="272">
        <v>124</v>
      </c>
      <c r="K10" s="161">
        <f t="shared" si="0"/>
        <v>15380</v>
      </c>
    </row>
    <row r="11" spans="1:11" s="5" customFormat="1" ht="25.5" x14ac:dyDescent="0.2">
      <c r="A11" s="18" t="s">
        <v>16</v>
      </c>
      <c r="B11" s="12">
        <v>68</v>
      </c>
      <c r="C11" s="156">
        <v>94</v>
      </c>
      <c r="D11" s="156">
        <v>170</v>
      </c>
      <c r="E11" s="156">
        <v>1334</v>
      </c>
      <c r="F11" s="156">
        <v>0</v>
      </c>
      <c r="G11" s="156">
        <v>0</v>
      </c>
      <c r="H11" s="156">
        <v>61</v>
      </c>
      <c r="I11" s="271">
        <v>6</v>
      </c>
      <c r="J11" s="272">
        <v>60</v>
      </c>
      <c r="K11" s="161">
        <f t="shared" si="0"/>
        <v>1725</v>
      </c>
    </row>
    <row r="12" spans="1:11" s="5" customFormat="1" ht="25.5" x14ac:dyDescent="0.2">
      <c r="A12" s="18" t="s">
        <v>17</v>
      </c>
      <c r="B12" s="12">
        <v>74.75</v>
      </c>
      <c r="C12" s="156">
        <v>3182</v>
      </c>
      <c r="D12" s="156">
        <v>2104</v>
      </c>
      <c r="E12" s="156">
        <v>475</v>
      </c>
      <c r="F12" s="156">
        <v>188</v>
      </c>
      <c r="G12" s="156">
        <v>2212</v>
      </c>
      <c r="H12" s="156">
        <v>1291</v>
      </c>
      <c r="I12" s="271">
        <v>31</v>
      </c>
      <c r="J12" s="272">
        <v>101</v>
      </c>
      <c r="K12" s="161">
        <f t="shared" si="0"/>
        <v>9584</v>
      </c>
    </row>
    <row r="13" spans="1:11" s="5" customFormat="1" x14ac:dyDescent="0.2">
      <c r="A13" s="18" t="s">
        <v>18</v>
      </c>
      <c r="B13" s="12">
        <v>77</v>
      </c>
      <c r="C13" s="156">
        <v>211</v>
      </c>
      <c r="D13" s="156">
        <v>56</v>
      </c>
      <c r="E13" s="156">
        <v>110</v>
      </c>
      <c r="F13" s="156">
        <v>17</v>
      </c>
      <c r="G13" s="156">
        <v>116</v>
      </c>
      <c r="H13" s="156">
        <v>29</v>
      </c>
      <c r="I13" s="271">
        <v>5</v>
      </c>
      <c r="J13" s="272">
        <v>33</v>
      </c>
      <c r="K13" s="161">
        <f t="shared" si="0"/>
        <v>577</v>
      </c>
    </row>
    <row r="14" spans="1:11" s="5" customFormat="1" x14ac:dyDescent="0.2">
      <c r="A14" s="18" t="s">
        <v>19</v>
      </c>
      <c r="B14" s="12">
        <v>81.819999999999993</v>
      </c>
      <c r="C14" s="156">
        <v>1078</v>
      </c>
      <c r="D14" s="156">
        <v>111</v>
      </c>
      <c r="E14" s="156">
        <v>94</v>
      </c>
      <c r="F14" s="156">
        <v>11</v>
      </c>
      <c r="G14" s="156">
        <v>762</v>
      </c>
      <c r="H14" s="156">
        <v>53</v>
      </c>
      <c r="I14" s="271">
        <v>23</v>
      </c>
      <c r="J14" s="272">
        <v>78</v>
      </c>
      <c r="K14" s="161">
        <f t="shared" si="0"/>
        <v>2210</v>
      </c>
    </row>
    <row r="15" spans="1:11" x14ac:dyDescent="0.2">
      <c r="A15" s="22" t="s">
        <v>123</v>
      </c>
      <c r="B15" s="111" t="s">
        <v>122</v>
      </c>
      <c r="C15" s="157">
        <v>29363</v>
      </c>
      <c r="D15" s="157">
        <v>6278</v>
      </c>
      <c r="E15" s="157">
        <v>4705</v>
      </c>
      <c r="F15" s="157">
        <v>218</v>
      </c>
      <c r="G15" s="157">
        <v>21378</v>
      </c>
      <c r="H15" s="157">
        <v>5288</v>
      </c>
      <c r="I15" s="157">
        <v>647</v>
      </c>
      <c r="J15" s="157">
        <v>1764</v>
      </c>
      <c r="K15" s="273">
        <f>SUM(C15:J15)</f>
        <v>69641</v>
      </c>
    </row>
    <row r="16" spans="1:11" x14ac:dyDescent="0.2">
      <c r="A16" s="117" t="s">
        <v>697</v>
      </c>
      <c r="B16" s="112" t="s">
        <v>122</v>
      </c>
      <c r="C16" s="274">
        <v>15375</v>
      </c>
      <c r="D16" s="274">
        <v>4045</v>
      </c>
      <c r="E16" s="274">
        <v>3090</v>
      </c>
      <c r="F16" s="274">
        <v>200</v>
      </c>
      <c r="G16" s="274">
        <v>10857</v>
      </c>
      <c r="H16" s="274">
        <v>3102</v>
      </c>
      <c r="I16" s="274">
        <v>257</v>
      </c>
      <c r="J16" s="274">
        <v>712</v>
      </c>
      <c r="K16" s="161">
        <f t="shared" ref="K16:K17" si="1">SUM(C16:J16)</f>
        <v>37638</v>
      </c>
    </row>
    <row r="17" spans="1:13" ht="13.5" thickBot="1" x14ac:dyDescent="0.25">
      <c r="A17" s="118" t="s">
        <v>556</v>
      </c>
      <c r="B17" s="113" t="s">
        <v>122</v>
      </c>
      <c r="C17" s="275">
        <v>3015</v>
      </c>
      <c r="D17" s="275">
        <v>154</v>
      </c>
      <c r="E17" s="275">
        <v>869</v>
      </c>
      <c r="F17" s="275">
        <v>2</v>
      </c>
      <c r="G17" s="275">
        <v>2583</v>
      </c>
      <c r="H17" s="275">
        <v>153</v>
      </c>
      <c r="I17" s="275">
        <v>116</v>
      </c>
      <c r="J17" s="275">
        <v>236</v>
      </c>
      <c r="K17" s="160">
        <f t="shared" si="1"/>
        <v>7128</v>
      </c>
    </row>
    <row r="19" spans="1:13" ht="15" customHeight="1" x14ac:dyDescent="0.2">
      <c r="A19" s="934" t="s">
        <v>170</v>
      </c>
      <c r="B19" s="934"/>
      <c r="C19" s="934"/>
      <c r="D19" s="934"/>
      <c r="E19" s="934"/>
      <c r="F19" s="934"/>
      <c r="G19" s="934"/>
      <c r="H19" s="934"/>
      <c r="I19" s="934"/>
      <c r="J19" s="934"/>
      <c r="K19" s="934"/>
    </row>
    <row r="20" spans="1:13" ht="15" customHeight="1" x14ac:dyDescent="0.2">
      <c r="A20" s="934" t="s">
        <v>205</v>
      </c>
      <c r="B20" s="934"/>
      <c r="C20" s="934"/>
      <c r="D20" s="934"/>
      <c r="E20" s="934"/>
      <c r="F20" s="934"/>
      <c r="G20" s="934"/>
      <c r="H20" s="934"/>
      <c r="I20" s="934"/>
      <c r="J20" s="934"/>
      <c r="K20" s="934"/>
    </row>
    <row r="21" spans="1:13" ht="15" customHeight="1" x14ac:dyDescent="0.25">
      <c r="A21" s="4" t="s">
        <v>698</v>
      </c>
      <c r="B21"/>
      <c r="C21"/>
      <c r="D21"/>
      <c r="E21"/>
      <c r="F21"/>
      <c r="G21"/>
      <c r="H21"/>
      <c r="I21"/>
      <c r="J21"/>
      <c r="K21"/>
      <c r="L21"/>
      <c r="M21"/>
    </row>
  </sheetData>
  <mergeCells count="9">
    <mergeCell ref="A19:K19"/>
    <mergeCell ref="A20:K20"/>
    <mergeCell ref="I2:J2"/>
    <mergeCell ref="A1:K1"/>
    <mergeCell ref="C2:D2"/>
    <mergeCell ref="E2:F2"/>
    <mergeCell ref="G2:H2"/>
    <mergeCell ref="C4:K4"/>
    <mergeCell ref="A2:A3"/>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9"/>
  <sheetViews>
    <sheetView zoomScaleNormal="100" workbookViewId="0">
      <selection sqref="A1:R1"/>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20" width="9.140625" style="1"/>
    <col min="21" max="21" width="11.28515625" style="1" customWidth="1"/>
    <col min="22" max="16384" width="9.140625" style="1"/>
  </cols>
  <sheetData>
    <row r="1" spans="1:23" ht="25.5" customHeight="1" x14ac:dyDescent="0.25">
      <c r="A1" s="881" t="s">
        <v>486</v>
      </c>
      <c r="B1" s="882"/>
      <c r="C1" s="882"/>
      <c r="D1" s="882"/>
      <c r="E1" s="882"/>
      <c r="F1" s="882"/>
      <c r="G1" s="882"/>
      <c r="H1" s="882"/>
      <c r="I1" s="882"/>
      <c r="J1" s="882"/>
      <c r="K1" s="882"/>
      <c r="L1" s="882"/>
      <c r="M1" s="882"/>
      <c r="N1" s="882"/>
      <c r="O1" s="882"/>
      <c r="P1" s="882"/>
      <c r="Q1" s="882"/>
      <c r="R1" s="884"/>
      <c r="T1" s="74"/>
      <c r="U1" s="68"/>
      <c r="V1" s="68"/>
      <c r="W1" s="68"/>
    </row>
    <row r="2" spans="1:23" s="5" customFormat="1" ht="38.25" customHeight="1" x14ac:dyDescent="0.2">
      <c r="A2" s="889" t="s">
        <v>554</v>
      </c>
      <c r="B2" s="8"/>
      <c r="C2" s="942" t="s">
        <v>0</v>
      </c>
      <c r="D2" s="943"/>
      <c r="E2" s="943"/>
      <c r="F2" s="944"/>
      <c r="G2" s="942" t="s">
        <v>2</v>
      </c>
      <c r="H2" s="943"/>
      <c r="I2" s="943"/>
      <c r="J2" s="944"/>
      <c r="K2" s="942" t="s">
        <v>1</v>
      </c>
      <c r="L2" s="943"/>
      <c r="M2" s="943"/>
      <c r="N2" s="944"/>
      <c r="O2" s="942" t="s">
        <v>3</v>
      </c>
      <c r="P2" s="943"/>
      <c r="Q2" s="943"/>
      <c r="R2" s="945"/>
    </row>
    <row r="3" spans="1:23" s="5" customFormat="1" ht="51.75" customHeight="1" thickBot="1" x14ac:dyDescent="0.25">
      <c r="A3" s="890"/>
      <c r="B3" s="36"/>
      <c r="C3" s="119" t="s">
        <v>117</v>
      </c>
      <c r="D3" s="119" t="s">
        <v>25</v>
      </c>
      <c r="E3" s="119" t="s">
        <v>94</v>
      </c>
      <c r="F3" s="119" t="s">
        <v>95</v>
      </c>
      <c r="G3" s="119" t="s">
        <v>117</v>
      </c>
      <c r="H3" s="119" t="s">
        <v>25</v>
      </c>
      <c r="I3" s="119" t="s">
        <v>94</v>
      </c>
      <c r="J3" s="119" t="s">
        <v>95</v>
      </c>
      <c r="K3" s="119" t="s">
        <v>117</v>
      </c>
      <c r="L3" s="119" t="s">
        <v>25</v>
      </c>
      <c r="M3" s="119" t="s">
        <v>94</v>
      </c>
      <c r="N3" s="119" t="s">
        <v>95</v>
      </c>
      <c r="O3" s="119" t="s">
        <v>117</v>
      </c>
      <c r="P3" s="119" t="s">
        <v>25</v>
      </c>
      <c r="Q3" s="119" t="s">
        <v>94</v>
      </c>
      <c r="R3" s="120" t="s">
        <v>95</v>
      </c>
    </row>
    <row r="4" spans="1:23" s="2" customFormat="1" ht="25.5" customHeight="1" x14ac:dyDescent="0.2">
      <c r="A4" s="16" t="s">
        <v>10</v>
      </c>
      <c r="B4" s="14" t="s">
        <v>9</v>
      </c>
      <c r="C4" s="91"/>
      <c r="D4" s="92"/>
      <c r="E4" s="92"/>
      <c r="F4" s="92"/>
      <c r="G4" s="92"/>
      <c r="H4" s="92"/>
      <c r="I4" s="92"/>
      <c r="J4" s="92"/>
      <c r="K4" s="92"/>
      <c r="L4" s="92"/>
      <c r="M4" s="92"/>
      <c r="N4" s="92"/>
      <c r="O4" s="92"/>
      <c r="P4" s="92"/>
      <c r="Q4" s="92"/>
      <c r="R4" s="93"/>
    </row>
    <row r="5" spans="1:23" ht="12.75" customHeight="1" x14ac:dyDescent="0.2">
      <c r="A5" s="18" t="s">
        <v>5</v>
      </c>
      <c r="B5" s="10" t="s">
        <v>8</v>
      </c>
      <c r="C5" s="287">
        <v>18204</v>
      </c>
      <c r="D5" s="156">
        <v>21734</v>
      </c>
      <c r="E5" s="156">
        <v>13663</v>
      </c>
      <c r="F5" s="156">
        <v>8021</v>
      </c>
      <c r="G5" s="156">
        <v>0</v>
      </c>
      <c r="H5" s="156">
        <v>0</v>
      </c>
      <c r="I5" s="156">
        <v>0</v>
      </c>
      <c r="J5" s="156">
        <v>0</v>
      </c>
      <c r="K5" s="156">
        <v>5354</v>
      </c>
      <c r="L5" s="156">
        <v>6357</v>
      </c>
      <c r="M5" s="156">
        <v>3892</v>
      </c>
      <c r="N5" s="156">
        <v>3035</v>
      </c>
      <c r="O5" s="156">
        <v>1185</v>
      </c>
      <c r="P5" s="156">
        <v>1205</v>
      </c>
      <c r="Q5" s="156">
        <v>1042</v>
      </c>
      <c r="R5" s="288">
        <v>957</v>
      </c>
    </row>
    <row r="6" spans="1:23" ht="12.75" customHeight="1" x14ac:dyDescent="0.2">
      <c r="A6" s="18" t="s">
        <v>11</v>
      </c>
      <c r="B6" s="12" t="s">
        <v>6</v>
      </c>
      <c r="C6" s="287">
        <v>37466</v>
      </c>
      <c r="D6" s="156">
        <v>40553</v>
      </c>
      <c r="E6" s="156">
        <v>29199</v>
      </c>
      <c r="F6" s="156">
        <v>19264</v>
      </c>
      <c r="G6" s="156">
        <v>22</v>
      </c>
      <c r="H6" s="156">
        <v>22</v>
      </c>
      <c r="I6" s="156">
        <v>18</v>
      </c>
      <c r="J6" s="156">
        <v>12</v>
      </c>
      <c r="K6" s="156">
        <v>14579</v>
      </c>
      <c r="L6" s="156">
        <v>16513</v>
      </c>
      <c r="M6" s="156">
        <v>12225</v>
      </c>
      <c r="N6" s="156">
        <v>9693</v>
      </c>
      <c r="O6" s="156">
        <v>1558</v>
      </c>
      <c r="P6" s="156">
        <v>1570</v>
      </c>
      <c r="Q6" s="156">
        <v>1361</v>
      </c>
      <c r="R6" s="288">
        <v>1166</v>
      </c>
    </row>
    <row r="7" spans="1:23" ht="25.5" x14ac:dyDescent="0.2">
      <c r="A7" s="18" t="s">
        <v>12</v>
      </c>
      <c r="B7" s="12">
        <v>41.43</v>
      </c>
      <c r="C7" s="287">
        <v>7854</v>
      </c>
      <c r="D7" s="156">
        <v>9165</v>
      </c>
      <c r="E7" s="156">
        <v>6405</v>
      </c>
      <c r="F7" s="156">
        <v>3987</v>
      </c>
      <c r="G7" s="156">
        <v>1340</v>
      </c>
      <c r="H7" s="156">
        <v>1340</v>
      </c>
      <c r="I7" s="156">
        <v>454</v>
      </c>
      <c r="J7" s="156">
        <v>322</v>
      </c>
      <c r="K7" s="156">
        <v>2890</v>
      </c>
      <c r="L7" s="156">
        <v>3533</v>
      </c>
      <c r="M7" s="156">
        <v>2475</v>
      </c>
      <c r="N7" s="156">
        <v>1853</v>
      </c>
      <c r="O7" s="156">
        <v>338</v>
      </c>
      <c r="P7" s="156">
        <v>348</v>
      </c>
      <c r="Q7" s="156">
        <v>280</v>
      </c>
      <c r="R7" s="288">
        <v>259</v>
      </c>
    </row>
    <row r="8" spans="1:23" ht="25.5" customHeight="1" x14ac:dyDescent="0.2">
      <c r="A8" s="18" t="s">
        <v>13</v>
      </c>
      <c r="B8" s="12" t="s">
        <v>7</v>
      </c>
      <c r="C8" s="287">
        <v>14324</v>
      </c>
      <c r="D8" s="156">
        <v>18117</v>
      </c>
      <c r="E8" s="156">
        <v>5364</v>
      </c>
      <c r="F8" s="156">
        <v>3900</v>
      </c>
      <c r="G8" s="156">
        <v>17193</v>
      </c>
      <c r="H8" s="156">
        <v>27668</v>
      </c>
      <c r="I8" s="156">
        <v>5738</v>
      </c>
      <c r="J8" s="156">
        <v>3679</v>
      </c>
      <c r="K8" s="156">
        <v>2307</v>
      </c>
      <c r="L8" s="156">
        <v>2644</v>
      </c>
      <c r="M8" s="156">
        <v>1143</v>
      </c>
      <c r="N8" s="156">
        <v>912</v>
      </c>
      <c r="O8" s="156">
        <v>641</v>
      </c>
      <c r="P8" s="156">
        <v>650</v>
      </c>
      <c r="Q8" s="156">
        <v>581</v>
      </c>
      <c r="R8" s="288">
        <v>555</v>
      </c>
    </row>
    <row r="9" spans="1:23" ht="25.5" customHeight="1" x14ac:dyDescent="0.2">
      <c r="A9" s="18" t="s">
        <v>14</v>
      </c>
      <c r="B9" s="12" t="s">
        <v>20</v>
      </c>
      <c r="C9" s="287">
        <v>25724</v>
      </c>
      <c r="D9" s="156">
        <v>34550</v>
      </c>
      <c r="E9" s="156">
        <v>13572</v>
      </c>
      <c r="F9" s="156">
        <v>8964</v>
      </c>
      <c r="G9" s="156">
        <v>32</v>
      </c>
      <c r="H9" s="156">
        <v>32</v>
      </c>
      <c r="I9" s="156">
        <v>22</v>
      </c>
      <c r="J9" s="156">
        <v>20</v>
      </c>
      <c r="K9" s="156">
        <v>8786</v>
      </c>
      <c r="L9" s="156">
        <v>11783</v>
      </c>
      <c r="M9" s="156">
        <v>5534</v>
      </c>
      <c r="N9" s="156">
        <v>3974</v>
      </c>
      <c r="O9" s="156">
        <v>994</v>
      </c>
      <c r="P9" s="156">
        <v>1065</v>
      </c>
      <c r="Q9" s="156">
        <v>705</v>
      </c>
      <c r="R9" s="288">
        <v>649</v>
      </c>
    </row>
    <row r="10" spans="1:23" ht="12.75" customHeight="1" x14ac:dyDescent="0.2">
      <c r="A10" s="18" t="s">
        <v>15</v>
      </c>
      <c r="B10" s="12">
        <v>62.65</v>
      </c>
      <c r="C10" s="287">
        <v>33030</v>
      </c>
      <c r="D10" s="156">
        <v>37792</v>
      </c>
      <c r="E10" s="156">
        <v>20440</v>
      </c>
      <c r="F10" s="156">
        <v>13479</v>
      </c>
      <c r="G10" s="156">
        <v>0</v>
      </c>
      <c r="H10" s="156">
        <v>0</v>
      </c>
      <c r="I10" s="156">
        <v>0</v>
      </c>
      <c r="J10" s="156">
        <v>0</v>
      </c>
      <c r="K10" s="156">
        <v>16317</v>
      </c>
      <c r="L10" s="156">
        <v>19809</v>
      </c>
      <c r="M10" s="156">
        <v>11068</v>
      </c>
      <c r="N10" s="156">
        <v>8330</v>
      </c>
      <c r="O10" s="156">
        <v>548</v>
      </c>
      <c r="P10" s="156">
        <v>557</v>
      </c>
      <c r="Q10" s="156">
        <v>373</v>
      </c>
      <c r="R10" s="288">
        <v>360</v>
      </c>
    </row>
    <row r="11" spans="1:23" ht="25.5" customHeight="1" x14ac:dyDescent="0.2">
      <c r="A11" s="18" t="s">
        <v>16</v>
      </c>
      <c r="B11" s="12">
        <v>68</v>
      </c>
      <c r="C11" s="287">
        <v>1895</v>
      </c>
      <c r="D11" s="156">
        <v>2176</v>
      </c>
      <c r="E11" s="156">
        <v>764</v>
      </c>
      <c r="F11" s="156">
        <v>436</v>
      </c>
      <c r="G11" s="156">
        <v>7969</v>
      </c>
      <c r="H11" s="156">
        <v>7969</v>
      </c>
      <c r="I11" s="156">
        <v>2182</v>
      </c>
      <c r="J11" s="156">
        <v>1584</v>
      </c>
      <c r="K11" s="156">
        <v>379</v>
      </c>
      <c r="L11" s="156">
        <v>379</v>
      </c>
      <c r="M11" s="156">
        <v>162</v>
      </c>
      <c r="N11" s="156">
        <v>136</v>
      </c>
      <c r="O11" s="156">
        <v>261</v>
      </c>
      <c r="P11" s="156">
        <v>286</v>
      </c>
      <c r="Q11" s="156">
        <v>205</v>
      </c>
      <c r="R11" s="288">
        <v>187</v>
      </c>
    </row>
    <row r="12" spans="1:23" ht="25.5" x14ac:dyDescent="0.2">
      <c r="A12" s="18" t="s">
        <v>17</v>
      </c>
      <c r="B12" s="12">
        <v>74.75</v>
      </c>
      <c r="C12" s="287">
        <v>25749</v>
      </c>
      <c r="D12" s="156">
        <v>34488</v>
      </c>
      <c r="E12" s="156">
        <v>11312</v>
      </c>
      <c r="F12" s="156">
        <v>8423</v>
      </c>
      <c r="G12" s="156">
        <v>3498</v>
      </c>
      <c r="H12" s="156">
        <v>3852</v>
      </c>
      <c r="I12" s="156">
        <v>1507</v>
      </c>
      <c r="J12" s="156">
        <v>1119</v>
      </c>
      <c r="K12" s="156">
        <v>10386</v>
      </c>
      <c r="L12" s="156">
        <v>12935</v>
      </c>
      <c r="M12" s="156">
        <v>5390</v>
      </c>
      <c r="N12" s="156">
        <v>4346</v>
      </c>
      <c r="O12" s="156">
        <v>360</v>
      </c>
      <c r="P12" s="156">
        <v>367</v>
      </c>
      <c r="Q12" s="156">
        <v>256</v>
      </c>
      <c r="R12" s="288">
        <v>247</v>
      </c>
    </row>
    <row r="13" spans="1:23" ht="25.5" x14ac:dyDescent="0.2">
      <c r="A13" s="18" t="s">
        <v>18</v>
      </c>
      <c r="B13" s="12">
        <v>77</v>
      </c>
      <c r="C13" s="287">
        <v>5024</v>
      </c>
      <c r="D13" s="156">
        <v>5759</v>
      </c>
      <c r="E13" s="156">
        <v>565</v>
      </c>
      <c r="F13" s="156">
        <v>491</v>
      </c>
      <c r="G13" s="156">
        <v>0</v>
      </c>
      <c r="H13" s="156">
        <v>0</v>
      </c>
      <c r="I13" s="156">
        <v>0</v>
      </c>
      <c r="J13" s="156">
        <v>0</v>
      </c>
      <c r="K13" s="156">
        <v>754</v>
      </c>
      <c r="L13" s="156">
        <v>894</v>
      </c>
      <c r="M13" s="156">
        <v>239</v>
      </c>
      <c r="N13" s="156">
        <v>209</v>
      </c>
      <c r="O13" s="156">
        <v>95</v>
      </c>
      <c r="P13" s="156">
        <v>99</v>
      </c>
      <c r="Q13" s="156">
        <v>78</v>
      </c>
      <c r="R13" s="288">
        <v>65</v>
      </c>
    </row>
    <row r="14" spans="1:23" ht="25.5" x14ac:dyDescent="0.2">
      <c r="A14" s="18" t="s">
        <v>19</v>
      </c>
      <c r="B14" s="12">
        <v>81.819999999999993</v>
      </c>
      <c r="C14" s="287">
        <v>7812</v>
      </c>
      <c r="D14" s="156">
        <v>8426</v>
      </c>
      <c r="E14" s="156">
        <v>2513</v>
      </c>
      <c r="F14" s="156">
        <v>1953</v>
      </c>
      <c r="G14" s="156">
        <v>1068</v>
      </c>
      <c r="H14" s="156">
        <v>1201</v>
      </c>
      <c r="I14" s="156">
        <v>92</v>
      </c>
      <c r="J14" s="156">
        <v>90</v>
      </c>
      <c r="K14" s="156">
        <v>2189</v>
      </c>
      <c r="L14" s="156">
        <v>2353</v>
      </c>
      <c r="M14" s="156">
        <v>1224</v>
      </c>
      <c r="N14" s="156">
        <v>1099</v>
      </c>
      <c r="O14" s="156">
        <v>312</v>
      </c>
      <c r="P14" s="156">
        <v>313</v>
      </c>
      <c r="Q14" s="156">
        <v>184</v>
      </c>
      <c r="R14" s="288">
        <v>176</v>
      </c>
    </row>
    <row r="15" spans="1:23" ht="13.5" thickBot="1" x14ac:dyDescent="0.25">
      <c r="A15" s="121" t="s">
        <v>139</v>
      </c>
      <c r="B15" s="122" t="s">
        <v>122</v>
      </c>
      <c r="C15" s="289">
        <v>152374</v>
      </c>
      <c r="D15" s="290">
        <v>212760</v>
      </c>
      <c r="E15" s="290">
        <v>103797</v>
      </c>
      <c r="F15" s="290">
        <v>68918</v>
      </c>
      <c r="G15" s="290">
        <v>30943</v>
      </c>
      <c r="H15" s="290">
        <v>42084</v>
      </c>
      <c r="I15" s="290">
        <v>10013</v>
      </c>
      <c r="J15" s="290">
        <v>6826</v>
      </c>
      <c r="K15" s="290">
        <v>63445</v>
      </c>
      <c r="L15" s="290">
        <v>77200</v>
      </c>
      <c r="M15" s="290">
        <v>43352</v>
      </c>
      <c r="N15" s="290">
        <v>33587</v>
      </c>
      <c r="O15" s="290">
        <v>6275</v>
      </c>
      <c r="P15" s="290">
        <v>6460</v>
      </c>
      <c r="Q15" s="290">
        <v>5065</v>
      </c>
      <c r="R15" s="291">
        <v>4621</v>
      </c>
    </row>
    <row r="17" spans="1:3" x14ac:dyDescent="0.2">
      <c r="A17" s="4" t="s">
        <v>198</v>
      </c>
    </row>
    <row r="18" spans="1:3" x14ac:dyDescent="0.2">
      <c r="A18" s="2" t="s">
        <v>21</v>
      </c>
      <c r="C18" s="4"/>
    </row>
    <row r="19" spans="1:3" x14ac:dyDescent="0.2">
      <c r="A19" s="4" t="s">
        <v>22</v>
      </c>
    </row>
  </sheetData>
  <mergeCells count="6">
    <mergeCell ref="A1:R1"/>
    <mergeCell ref="C2:F2"/>
    <mergeCell ref="G2:J2"/>
    <mergeCell ref="K2:N2"/>
    <mergeCell ref="O2:R2"/>
    <mergeCell ref="A2:A3"/>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M10"/>
  <sheetViews>
    <sheetView workbookViewId="0">
      <selection sqref="A1:K1"/>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25.7109375" style="1" customWidth="1"/>
    <col min="9" max="9" width="13.140625" style="1" customWidth="1"/>
    <col min="10" max="10" width="14.85546875" style="1" customWidth="1"/>
    <col min="11" max="11" width="11.85546875" style="1" customWidth="1"/>
    <col min="12" max="13" width="9.140625" style="56"/>
    <col min="14" max="16384" width="9.140625" style="1"/>
  </cols>
  <sheetData>
    <row r="1" spans="1:13" ht="25.5" customHeight="1" thickBot="1" x14ac:dyDescent="0.3">
      <c r="A1" s="946" t="s">
        <v>487</v>
      </c>
      <c r="B1" s="947"/>
      <c r="C1" s="947"/>
      <c r="D1" s="947"/>
      <c r="E1" s="947"/>
      <c r="F1" s="947"/>
      <c r="G1" s="947"/>
      <c r="H1" s="947"/>
      <c r="I1" s="947"/>
      <c r="J1" s="948"/>
      <c r="K1" s="949"/>
    </row>
    <row r="2" spans="1:13" s="5" customFormat="1" ht="38.25" customHeight="1" x14ac:dyDescent="0.2">
      <c r="A2" s="961" t="s">
        <v>554</v>
      </c>
      <c r="B2" s="952" t="s">
        <v>26</v>
      </c>
      <c r="C2" s="953"/>
      <c r="D2" s="953"/>
      <c r="E2" s="953"/>
      <c r="F2" s="953"/>
      <c r="G2" s="953"/>
      <c r="H2" s="954"/>
      <c r="I2" s="957" t="s">
        <v>96</v>
      </c>
      <c r="J2" s="959" t="s">
        <v>140</v>
      </c>
      <c r="K2" s="955" t="s">
        <v>104</v>
      </c>
    </row>
    <row r="3" spans="1:13" s="5" customFormat="1" ht="43.5" customHeight="1" thickBot="1" x14ac:dyDescent="0.25">
      <c r="A3" s="890"/>
      <c r="B3" s="83" t="s">
        <v>171</v>
      </c>
      <c r="C3" s="83" t="s">
        <v>27</v>
      </c>
      <c r="D3" s="83" t="s">
        <v>28</v>
      </c>
      <c r="E3" s="83" t="s">
        <v>29</v>
      </c>
      <c r="F3" s="83" t="s">
        <v>30</v>
      </c>
      <c r="G3" s="83" t="s">
        <v>31</v>
      </c>
      <c r="H3" s="83" t="s">
        <v>81</v>
      </c>
      <c r="I3" s="958"/>
      <c r="J3" s="960"/>
      <c r="K3" s="956"/>
    </row>
    <row r="4" spans="1:13" ht="15" customHeight="1" x14ac:dyDescent="0.25">
      <c r="A4" s="123" t="s">
        <v>4</v>
      </c>
      <c r="B4" s="292">
        <v>17570.735999999997</v>
      </c>
      <c r="C4" s="293">
        <v>2045.8040000000005</v>
      </c>
      <c r="D4" s="293">
        <v>3837.6710000000003</v>
      </c>
      <c r="E4" s="293">
        <v>9177.9469999999983</v>
      </c>
      <c r="F4" s="293">
        <v>1216.9380000000001</v>
      </c>
      <c r="G4" s="293">
        <v>738.13400000000001</v>
      </c>
      <c r="H4" s="293">
        <v>586.06100000000004</v>
      </c>
      <c r="I4" s="293">
        <v>3269.2159999999999</v>
      </c>
      <c r="J4" s="294">
        <v>18095.863499999999</v>
      </c>
      <c r="K4" s="295">
        <v>38935.815500000004</v>
      </c>
    </row>
    <row r="5" spans="1:13" ht="15" customHeight="1" thickBot="1" x14ac:dyDescent="0.3">
      <c r="A5" s="126" t="s">
        <v>91</v>
      </c>
      <c r="B5" s="296">
        <v>6240.0569999999998</v>
      </c>
      <c r="C5" s="297">
        <v>316.49699999999996</v>
      </c>
      <c r="D5" s="297">
        <v>960.226</v>
      </c>
      <c r="E5" s="297">
        <v>3738.9259999999999</v>
      </c>
      <c r="F5" s="297">
        <v>601.52599999999984</v>
      </c>
      <c r="G5" s="297">
        <v>435.84800000000001</v>
      </c>
      <c r="H5" s="297">
        <v>188.20400000000001</v>
      </c>
      <c r="I5" s="297">
        <v>1078.6019999999999</v>
      </c>
      <c r="J5" s="298">
        <v>11714.234499999999</v>
      </c>
      <c r="K5" s="299">
        <v>19032.893499999998</v>
      </c>
    </row>
    <row r="6" spans="1:13" ht="12.75" customHeight="1" x14ac:dyDescent="0.2">
      <c r="A6" s="97"/>
      <c r="B6" s="98"/>
      <c r="C6" s="99"/>
      <c r="D6" s="99"/>
      <c r="E6" s="99"/>
      <c r="F6" s="99"/>
      <c r="G6" s="99"/>
      <c r="H6" s="99"/>
      <c r="I6" s="99"/>
      <c r="J6" s="99"/>
      <c r="K6" s="99"/>
      <c r="L6" s="57"/>
      <c r="M6" s="57"/>
    </row>
    <row r="7" spans="1:13" x14ac:dyDescent="0.2">
      <c r="A7" s="951" t="s">
        <v>207</v>
      </c>
      <c r="B7" s="951"/>
      <c r="C7" s="951"/>
      <c r="D7" s="951"/>
      <c r="E7" s="951"/>
      <c r="F7" s="951"/>
      <c r="G7" s="951"/>
      <c r="H7" s="951"/>
      <c r="I7" s="951"/>
      <c r="J7" s="951"/>
      <c r="K7" s="951"/>
      <c r="L7" s="57"/>
      <c r="M7" s="57"/>
    </row>
    <row r="8" spans="1:13" ht="15" customHeight="1" x14ac:dyDescent="0.25">
      <c r="A8" s="950" t="s">
        <v>112</v>
      </c>
      <c r="B8" s="950"/>
      <c r="C8" s="950"/>
      <c r="D8" s="950"/>
      <c r="E8" s="950"/>
      <c r="F8" s="950"/>
      <c r="G8" s="950"/>
      <c r="H8" s="950"/>
      <c r="I8" s="950"/>
      <c r="J8" s="950"/>
      <c r="K8" s="950"/>
      <c r="L8" s="67"/>
      <c r="M8" s="67"/>
    </row>
    <row r="9" spans="1:13" ht="25.5" customHeight="1" x14ac:dyDescent="0.25">
      <c r="A9" s="951" t="s">
        <v>141</v>
      </c>
      <c r="B9" s="951"/>
      <c r="C9" s="951"/>
      <c r="D9" s="951"/>
      <c r="E9" s="951"/>
      <c r="F9" s="951"/>
      <c r="G9" s="951"/>
      <c r="H9" s="951"/>
      <c r="I9" s="951"/>
      <c r="J9" s="951"/>
      <c r="K9" s="951"/>
    </row>
    <row r="10" spans="1:13" x14ac:dyDescent="0.25">
      <c r="A10" s="913" t="s">
        <v>172</v>
      </c>
      <c r="B10" s="913"/>
      <c r="C10" s="913"/>
      <c r="D10" s="913"/>
      <c r="E10" s="913"/>
      <c r="F10" s="913"/>
      <c r="G10" s="913"/>
      <c r="H10" s="913"/>
      <c r="I10" s="913"/>
      <c r="J10" s="913"/>
      <c r="K10" s="913"/>
    </row>
  </sheetData>
  <mergeCells count="10">
    <mergeCell ref="A10:K10"/>
    <mergeCell ref="A1:K1"/>
    <mergeCell ref="A8:K8"/>
    <mergeCell ref="A9:K9"/>
    <mergeCell ref="A7:K7"/>
    <mergeCell ref="B2:H2"/>
    <mergeCell ref="K2:K3"/>
    <mergeCell ref="I2:I3"/>
    <mergeCell ref="J2:J3"/>
    <mergeCell ref="A2:A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3"/>
  <sheetViews>
    <sheetView zoomScaleNormal="100" workbookViewId="0">
      <selection sqref="A1:Q1"/>
    </sheetView>
  </sheetViews>
  <sheetFormatPr defaultRowHeight="12.75" x14ac:dyDescent="0.2"/>
  <cols>
    <col min="1" max="1" width="21.28515625" style="2" customWidth="1"/>
    <col min="2" max="2" width="8.140625" style="1" customWidth="1"/>
    <col min="3" max="3" width="7.85546875" style="1" customWidth="1"/>
    <col min="4" max="5" width="7.7109375" style="1" customWidth="1"/>
    <col min="6" max="7" width="7.85546875" style="1" customWidth="1"/>
    <col min="8" max="8" width="8" style="1" customWidth="1"/>
    <col min="9" max="11" width="7.85546875" style="1" customWidth="1"/>
    <col min="12" max="12" width="8.28515625" style="1" customWidth="1"/>
    <col min="13" max="13" width="16.5703125" style="1" customWidth="1"/>
    <col min="14" max="14" width="8.28515625" style="1" customWidth="1"/>
    <col min="15" max="15" width="8.85546875" style="1" customWidth="1"/>
    <col min="16" max="16" width="9.140625" style="1"/>
    <col min="17" max="17" width="9" style="1" customWidth="1"/>
    <col min="18" max="16384" width="9.140625" style="1"/>
  </cols>
  <sheetData>
    <row r="1" spans="1:17" ht="25.5" customHeight="1" x14ac:dyDescent="0.2">
      <c r="A1" s="962" t="s">
        <v>491</v>
      </c>
      <c r="B1" s="963"/>
      <c r="C1" s="963"/>
      <c r="D1" s="963"/>
      <c r="E1" s="963"/>
      <c r="F1" s="963"/>
      <c r="G1" s="963"/>
      <c r="H1" s="963"/>
      <c r="I1" s="963"/>
      <c r="J1" s="963"/>
      <c r="K1" s="963"/>
      <c r="L1" s="963"/>
      <c r="M1" s="963"/>
      <c r="N1" s="963"/>
      <c r="O1" s="963"/>
      <c r="P1" s="963"/>
      <c r="Q1" s="964"/>
    </row>
    <row r="2" spans="1:17" s="5" customFormat="1" ht="38.25" customHeight="1" x14ac:dyDescent="0.2">
      <c r="A2" s="889" t="s">
        <v>554</v>
      </c>
      <c r="B2" s="891" t="s">
        <v>26</v>
      </c>
      <c r="C2" s="891"/>
      <c r="D2" s="891"/>
      <c r="E2" s="891"/>
      <c r="F2" s="891"/>
      <c r="G2" s="891"/>
      <c r="H2" s="891"/>
      <c r="I2" s="891"/>
      <c r="J2" s="891"/>
      <c r="K2" s="891"/>
      <c r="L2" s="891"/>
      <c r="M2" s="891"/>
      <c r="N2" s="891" t="s">
        <v>97</v>
      </c>
      <c r="O2" s="891"/>
      <c r="P2" s="969" t="s">
        <v>4</v>
      </c>
      <c r="Q2" s="965" t="s">
        <v>32</v>
      </c>
    </row>
    <row r="3" spans="1:17" s="5" customFormat="1" ht="43.5" customHeight="1" x14ac:dyDescent="0.2">
      <c r="A3" s="971"/>
      <c r="B3" s="891" t="s">
        <v>27</v>
      </c>
      <c r="C3" s="891"/>
      <c r="D3" s="891" t="s">
        <v>28</v>
      </c>
      <c r="E3" s="891"/>
      <c r="F3" s="891" t="s">
        <v>29</v>
      </c>
      <c r="G3" s="891"/>
      <c r="H3" s="891" t="s">
        <v>30</v>
      </c>
      <c r="I3" s="891"/>
      <c r="J3" s="891" t="s">
        <v>31</v>
      </c>
      <c r="K3" s="891"/>
      <c r="L3" s="891" t="s">
        <v>67</v>
      </c>
      <c r="M3" s="891"/>
      <c r="N3" s="891"/>
      <c r="O3" s="891"/>
      <c r="P3" s="969"/>
      <c r="Q3" s="966"/>
    </row>
    <row r="4" spans="1:17" s="5" customFormat="1" ht="13.5" customHeight="1" thickBot="1" x14ac:dyDescent="0.25">
      <c r="A4" s="890"/>
      <c r="B4" s="40" t="s">
        <v>4</v>
      </c>
      <c r="C4" s="40" t="s">
        <v>32</v>
      </c>
      <c r="D4" s="40" t="s">
        <v>4</v>
      </c>
      <c r="E4" s="40" t="s">
        <v>32</v>
      </c>
      <c r="F4" s="40" t="s">
        <v>4</v>
      </c>
      <c r="G4" s="40" t="s">
        <v>32</v>
      </c>
      <c r="H4" s="40" t="s">
        <v>4</v>
      </c>
      <c r="I4" s="40" t="s">
        <v>32</v>
      </c>
      <c r="J4" s="40" t="s">
        <v>4</v>
      </c>
      <c r="K4" s="40" t="s">
        <v>32</v>
      </c>
      <c r="L4" s="40" t="s">
        <v>4</v>
      </c>
      <c r="M4" s="40" t="s">
        <v>32</v>
      </c>
      <c r="N4" s="40" t="s">
        <v>4</v>
      </c>
      <c r="O4" s="40" t="s">
        <v>32</v>
      </c>
      <c r="P4" s="970"/>
      <c r="Q4" s="967"/>
    </row>
    <row r="5" spans="1:17" s="6" customFormat="1" ht="12.75" customHeight="1" x14ac:dyDescent="0.2">
      <c r="A5" s="127" t="s">
        <v>33</v>
      </c>
      <c r="B5" s="302">
        <v>0</v>
      </c>
      <c r="C5" s="302">
        <v>0</v>
      </c>
      <c r="D5" s="302">
        <v>0</v>
      </c>
      <c r="E5" s="302">
        <v>0</v>
      </c>
      <c r="F5" s="302">
        <v>281</v>
      </c>
      <c r="G5" s="302">
        <v>123</v>
      </c>
      <c r="H5" s="302">
        <v>482</v>
      </c>
      <c r="I5" s="302">
        <v>265</v>
      </c>
      <c r="J5" s="302">
        <v>111</v>
      </c>
      <c r="K5" s="303">
        <v>69</v>
      </c>
      <c r="L5" s="302">
        <v>53</v>
      </c>
      <c r="M5" s="302">
        <v>21</v>
      </c>
      <c r="N5" s="302">
        <v>1565</v>
      </c>
      <c r="O5" s="302">
        <v>651</v>
      </c>
      <c r="P5" s="304">
        <v>2492</v>
      </c>
      <c r="Q5" s="305">
        <v>1129</v>
      </c>
    </row>
    <row r="6" spans="1:17" s="6" customFormat="1" ht="12.75" customHeight="1" x14ac:dyDescent="0.2">
      <c r="A6" s="24" t="s">
        <v>34</v>
      </c>
      <c r="B6" s="306">
        <v>21</v>
      </c>
      <c r="C6" s="306">
        <v>1</v>
      </c>
      <c r="D6" s="306">
        <v>536</v>
      </c>
      <c r="E6" s="306">
        <v>72</v>
      </c>
      <c r="F6" s="306">
        <v>5032</v>
      </c>
      <c r="G6" s="306">
        <v>1764</v>
      </c>
      <c r="H6" s="306">
        <v>841</v>
      </c>
      <c r="I6" s="306">
        <v>397</v>
      </c>
      <c r="J6" s="306">
        <v>295</v>
      </c>
      <c r="K6" s="306">
        <v>162</v>
      </c>
      <c r="L6" s="306">
        <v>367</v>
      </c>
      <c r="M6" s="306">
        <v>128</v>
      </c>
      <c r="N6" s="306">
        <v>2237</v>
      </c>
      <c r="O6" s="306">
        <v>738</v>
      </c>
      <c r="P6" s="307">
        <v>9329</v>
      </c>
      <c r="Q6" s="288">
        <v>3262</v>
      </c>
    </row>
    <row r="7" spans="1:17" s="6" customFormat="1" ht="12.75" customHeight="1" x14ac:dyDescent="0.2">
      <c r="A7" s="24" t="s">
        <v>35</v>
      </c>
      <c r="B7" s="306">
        <v>250</v>
      </c>
      <c r="C7" s="306">
        <v>34</v>
      </c>
      <c r="D7" s="306">
        <v>1390</v>
      </c>
      <c r="E7" s="306">
        <v>275</v>
      </c>
      <c r="F7" s="306">
        <v>3748</v>
      </c>
      <c r="G7" s="306">
        <v>1589</v>
      </c>
      <c r="H7" s="306">
        <v>338</v>
      </c>
      <c r="I7" s="306">
        <v>167</v>
      </c>
      <c r="J7" s="306">
        <v>275</v>
      </c>
      <c r="K7" s="306">
        <v>164</v>
      </c>
      <c r="L7" s="306">
        <v>184</v>
      </c>
      <c r="M7" s="306">
        <v>50</v>
      </c>
      <c r="N7" s="306">
        <v>668</v>
      </c>
      <c r="O7" s="306">
        <v>241</v>
      </c>
      <c r="P7" s="307">
        <v>6853</v>
      </c>
      <c r="Q7" s="288">
        <v>2520</v>
      </c>
    </row>
    <row r="8" spans="1:17" s="6" customFormat="1" ht="12.75" customHeight="1" x14ac:dyDescent="0.2">
      <c r="A8" s="24" t="s">
        <v>36</v>
      </c>
      <c r="B8" s="306">
        <v>652</v>
      </c>
      <c r="C8" s="306">
        <v>103</v>
      </c>
      <c r="D8" s="306">
        <v>1061</v>
      </c>
      <c r="E8" s="306">
        <v>363</v>
      </c>
      <c r="F8" s="306">
        <v>1948</v>
      </c>
      <c r="G8" s="306">
        <v>949</v>
      </c>
      <c r="H8" s="306">
        <v>154</v>
      </c>
      <c r="I8" s="306">
        <v>101</v>
      </c>
      <c r="J8" s="306">
        <v>222</v>
      </c>
      <c r="K8" s="306">
        <v>126</v>
      </c>
      <c r="L8" s="306">
        <v>54</v>
      </c>
      <c r="M8" s="306">
        <v>23</v>
      </c>
      <c r="N8" s="306">
        <v>343</v>
      </c>
      <c r="O8" s="306">
        <v>110</v>
      </c>
      <c r="P8" s="307">
        <v>4434</v>
      </c>
      <c r="Q8" s="288">
        <v>1775</v>
      </c>
    </row>
    <row r="9" spans="1:17" s="6" customFormat="1" x14ac:dyDescent="0.2">
      <c r="A9" s="24" t="s">
        <v>37</v>
      </c>
      <c r="B9" s="306">
        <v>968</v>
      </c>
      <c r="C9" s="306">
        <v>162</v>
      </c>
      <c r="D9" s="306">
        <v>1141</v>
      </c>
      <c r="E9" s="306">
        <v>319</v>
      </c>
      <c r="F9" s="306">
        <v>1264</v>
      </c>
      <c r="G9" s="306">
        <v>519</v>
      </c>
      <c r="H9" s="306">
        <v>93</v>
      </c>
      <c r="I9" s="306">
        <v>48</v>
      </c>
      <c r="J9" s="306">
        <v>141</v>
      </c>
      <c r="K9" s="306">
        <v>82</v>
      </c>
      <c r="L9" s="306">
        <v>38</v>
      </c>
      <c r="M9" s="306">
        <v>8</v>
      </c>
      <c r="N9" s="306">
        <v>188</v>
      </c>
      <c r="O9" s="306">
        <v>55</v>
      </c>
      <c r="P9" s="307">
        <v>3833</v>
      </c>
      <c r="Q9" s="288">
        <v>1193</v>
      </c>
    </row>
    <row r="10" spans="1:17" s="6" customFormat="1" x14ac:dyDescent="0.2">
      <c r="A10" s="24" t="s">
        <v>38</v>
      </c>
      <c r="B10" s="306">
        <v>694</v>
      </c>
      <c r="C10" s="306">
        <v>80</v>
      </c>
      <c r="D10" s="306">
        <v>533</v>
      </c>
      <c r="E10" s="306">
        <v>93</v>
      </c>
      <c r="F10" s="306">
        <v>174</v>
      </c>
      <c r="G10" s="306">
        <v>60</v>
      </c>
      <c r="H10" s="306">
        <v>11</v>
      </c>
      <c r="I10" s="306">
        <v>6</v>
      </c>
      <c r="J10" s="306">
        <v>30</v>
      </c>
      <c r="K10" s="306">
        <v>10</v>
      </c>
      <c r="L10" s="306">
        <v>34</v>
      </c>
      <c r="M10" s="306">
        <v>6</v>
      </c>
      <c r="N10" s="306">
        <v>169</v>
      </c>
      <c r="O10" s="306">
        <v>24</v>
      </c>
      <c r="P10" s="307">
        <v>1645</v>
      </c>
      <c r="Q10" s="288">
        <v>279</v>
      </c>
    </row>
    <row r="11" spans="1:17" ht="13.5" thickBot="1" x14ac:dyDescent="0.25">
      <c r="A11" s="20" t="s">
        <v>4</v>
      </c>
      <c r="B11" s="308">
        <v>2585</v>
      </c>
      <c r="C11" s="308">
        <v>380</v>
      </c>
      <c r="D11" s="308">
        <v>4661</v>
      </c>
      <c r="E11" s="308">
        <v>1122</v>
      </c>
      <c r="F11" s="308">
        <v>12447</v>
      </c>
      <c r="G11" s="308">
        <v>5004</v>
      </c>
      <c r="H11" s="308">
        <v>1919</v>
      </c>
      <c r="I11" s="308">
        <v>984</v>
      </c>
      <c r="J11" s="308">
        <v>1074</v>
      </c>
      <c r="K11" s="308">
        <v>613</v>
      </c>
      <c r="L11" s="308">
        <v>730</v>
      </c>
      <c r="M11" s="308">
        <v>236</v>
      </c>
      <c r="N11" s="308">
        <v>5170</v>
      </c>
      <c r="O11" s="308">
        <v>1819</v>
      </c>
      <c r="P11" s="308">
        <v>28586</v>
      </c>
      <c r="Q11" s="309">
        <v>10158</v>
      </c>
    </row>
    <row r="13" spans="1:17" ht="15" customHeight="1" x14ac:dyDescent="0.2">
      <c r="A13" s="968" t="s">
        <v>208</v>
      </c>
      <c r="B13" s="968"/>
      <c r="C13" s="968"/>
      <c r="D13" s="968"/>
      <c r="E13" s="968"/>
      <c r="F13" s="968"/>
      <c r="G13" s="968"/>
      <c r="H13" s="968"/>
      <c r="I13" s="968"/>
      <c r="J13" s="968"/>
      <c r="K13" s="968"/>
      <c r="L13" s="968"/>
      <c r="M13" s="968"/>
      <c r="N13" s="968"/>
      <c r="O13" s="968"/>
      <c r="P13" s="968"/>
    </row>
  </sheetData>
  <mergeCells count="13">
    <mergeCell ref="A1:Q1"/>
    <mergeCell ref="Q2:Q4"/>
    <mergeCell ref="A13:P13"/>
    <mergeCell ref="N2:O3"/>
    <mergeCell ref="B3:C3"/>
    <mergeCell ref="D3:E3"/>
    <mergeCell ref="F3:G3"/>
    <mergeCell ref="H3:I3"/>
    <mergeCell ref="J3:K3"/>
    <mergeCell ref="B2:M2"/>
    <mergeCell ref="L3:M3"/>
    <mergeCell ref="P2:P4"/>
    <mergeCell ref="A2:A4"/>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O14"/>
  <sheetViews>
    <sheetView zoomScaleNormal="100" workbookViewId="0">
      <selection sqref="A1:M1"/>
    </sheetView>
  </sheetViews>
  <sheetFormatPr defaultRowHeight="12.75" x14ac:dyDescent="0.2"/>
  <cols>
    <col min="1" max="1" width="22.7109375" style="2" customWidth="1"/>
    <col min="2" max="3" width="8.28515625" style="1" customWidth="1"/>
    <col min="4" max="4" width="7.42578125" style="1" customWidth="1"/>
    <col min="5" max="5" width="6.85546875" style="1" customWidth="1"/>
    <col min="6" max="7" width="14.85546875" style="1" customWidth="1"/>
    <col min="8" max="11" width="9.85546875" style="1" customWidth="1"/>
    <col min="12" max="13" width="11.85546875" style="1" customWidth="1"/>
    <col min="14" max="16384" width="9.140625" style="1"/>
  </cols>
  <sheetData>
    <row r="1" spans="1:15" ht="43.5" customHeight="1" x14ac:dyDescent="0.25">
      <c r="A1" s="910" t="s">
        <v>490</v>
      </c>
      <c r="B1" s="972"/>
      <c r="C1" s="972"/>
      <c r="D1" s="972"/>
      <c r="E1" s="972"/>
      <c r="F1" s="972"/>
      <c r="G1" s="972"/>
      <c r="H1" s="972"/>
      <c r="I1" s="972"/>
      <c r="J1" s="972"/>
      <c r="K1" s="972"/>
      <c r="L1" s="972"/>
      <c r="M1" s="973"/>
      <c r="O1" s="74"/>
    </row>
    <row r="2" spans="1:15" s="5" customFormat="1" ht="30" customHeight="1" x14ac:dyDescent="0.2">
      <c r="A2" s="889" t="s">
        <v>554</v>
      </c>
      <c r="B2" s="885" t="s">
        <v>26</v>
      </c>
      <c r="C2" s="981"/>
      <c r="D2" s="981"/>
      <c r="E2" s="981"/>
      <c r="F2" s="981"/>
      <c r="G2" s="981"/>
      <c r="H2" s="981"/>
      <c r="I2" s="982"/>
      <c r="J2" s="983" t="s">
        <v>97</v>
      </c>
      <c r="K2" s="983"/>
      <c r="L2" s="974" t="s">
        <v>4</v>
      </c>
      <c r="M2" s="977" t="s">
        <v>173</v>
      </c>
      <c r="N2" s="100"/>
      <c r="O2" s="54"/>
    </row>
    <row r="3" spans="1:15" s="5" customFormat="1" ht="18" customHeight="1" x14ac:dyDescent="0.2">
      <c r="A3" s="905"/>
      <c r="B3" s="980" t="s">
        <v>41</v>
      </c>
      <c r="C3" s="980"/>
      <c r="D3" s="980" t="s">
        <v>42</v>
      </c>
      <c r="E3" s="980"/>
      <c r="F3" s="980" t="s">
        <v>44</v>
      </c>
      <c r="G3" s="980"/>
      <c r="H3" s="980" t="s">
        <v>43</v>
      </c>
      <c r="I3" s="980"/>
      <c r="J3" s="891" t="s">
        <v>4</v>
      </c>
      <c r="K3" s="891" t="s">
        <v>32</v>
      </c>
      <c r="L3" s="975"/>
      <c r="M3" s="978"/>
    </row>
    <row r="4" spans="1:15" s="5" customFormat="1" ht="15" customHeight="1" x14ac:dyDescent="0.2">
      <c r="A4" s="15" t="s">
        <v>39</v>
      </c>
      <c r="B4" s="95" t="s">
        <v>4</v>
      </c>
      <c r="C4" s="95" t="s">
        <v>32</v>
      </c>
      <c r="D4" s="95" t="s">
        <v>4</v>
      </c>
      <c r="E4" s="95" t="s">
        <v>32</v>
      </c>
      <c r="F4" s="95" t="s">
        <v>4</v>
      </c>
      <c r="G4" s="95" t="s">
        <v>32</v>
      </c>
      <c r="H4" s="95" t="s">
        <v>4</v>
      </c>
      <c r="I4" s="95" t="s">
        <v>32</v>
      </c>
      <c r="J4" s="891"/>
      <c r="K4" s="891"/>
      <c r="L4" s="976"/>
      <c r="M4" s="979"/>
    </row>
    <row r="5" spans="1:15" s="6" customFormat="1" ht="12.75" customHeight="1" x14ac:dyDescent="0.2">
      <c r="A5" s="24" t="s">
        <v>40</v>
      </c>
      <c r="B5" s="306">
        <v>396</v>
      </c>
      <c r="C5" s="306">
        <v>43</v>
      </c>
      <c r="D5" s="306">
        <v>560</v>
      </c>
      <c r="E5" s="306">
        <v>107</v>
      </c>
      <c r="F5" s="306">
        <v>1571</v>
      </c>
      <c r="G5" s="306">
        <v>532</v>
      </c>
      <c r="H5" s="306">
        <v>1848</v>
      </c>
      <c r="I5" s="306">
        <v>852</v>
      </c>
      <c r="J5" s="306">
        <v>1448</v>
      </c>
      <c r="K5" s="306">
        <v>541</v>
      </c>
      <c r="L5" s="307">
        <v>5823</v>
      </c>
      <c r="M5" s="310">
        <v>2075</v>
      </c>
    </row>
    <row r="6" spans="1:15" s="6" customFormat="1" ht="12.75" customHeight="1" x14ac:dyDescent="0.2">
      <c r="A6" s="24" t="s">
        <v>118</v>
      </c>
      <c r="B6" s="306">
        <v>378</v>
      </c>
      <c r="C6" s="306">
        <v>50</v>
      </c>
      <c r="D6" s="306">
        <v>607</v>
      </c>
      <c r="E6" s="306">
        <v>128</v>
      </c>
      <c r="F6" s="306">
        <v>1217</v>
      </c>
      <c r="G6" s="306">
        <v>510</v>
      </c>
      <c r="H6" s="306">
        <v>1036</v>
      </c>
      <c r="I6" s="306">
        <v>482</v>
      </c>
      <c r="J6" s="306">
        <v>1044</v>
      </c>
      <c r="K6" s="306">
        <v>373</v>
      </c>
      <c r="L6" s="307">
        <v>4282</v>
      </c>
      <c r="M6" s="310">
        <v>1543</v>
      </c>
    </row>
    <row r="7" spans="1:15" s="6" customFormat="1" ht="12.75" customHeight="1" x14ac:dyDescent="0.2">
      <c r="A7" s="24" t="s">
        <v>119</v>
      </c>
      <c r="B7" s="306">
        <v>196</v>
      </c>
      <c r="C7" s="306">
        <v>23</v>
      </c>
      <c r="D7" s="306">
        <v>287</v>
      </c>
      <c r="E7" s="306">
        <v>65</v>
      </c>
      <c r="F7" s="306">
        <v>492</v>
      </c>
      <c r="G7" s="306">
        <v>209</v>
      </c>
      <c r="H7" s="306">
        <v>334</v>
      </c>
      <c r="I7" s="306">
        <v>158</v>
      </c>
      <c r="J7" s="306">
        <v>427</v>
      </c>
      <c r="K7" s="306">
        <v>165</v>
      </c>
      <c r="L7" s="307">
        <v>1736</v>
      </c>
      <c r="M7" s="310">
        <v>619</v>
      </c>
    </row>
    <row r="8" spans="1:15" s="6" customFormat="1" ht="12.75" customHeight="1" x14ac:dyDescent="0.2">
      <c r="A8" s="24" t="s">
        <v>120</v>
      </c>
      <c r="B8" s="306">
        <v>1658</v>
      </c>
      <c r="C8" s="306">
        <v>272</v>
      </c>
      <c r="D8" s="306">
        <v>3256</v>
      </c>
      <c r="E8" s="306">
        <v>828</v>
      </c>
      <c r="F8" s="306">
        <v>6778</v>
      </c>
      <c r="G8" s="306">
        <v>2674</v>
      </c>
      <c r="H8" s="306">
        <v>2646</v>
      </c>
      <c r="I8" s="306">
        <v>1395</v>
      </c>
      <c r="J8" s="306">
        <v>2038</v>
      </c>
      <c r="K8" s="306">
        <v>694</v>
      </c>
      <c r="L8" s="307">
        <v>16376</v>
      </c>
      <c r="M8" s="310">
        <v>5864</v>
      </c>
    </row>
    <row r="9" spans="1:15" s="6" customFormat="1" ht="12.75" customHeight="1" x14ac:dyDescent="0.2">
      <c r="A9" s="24" t="s">
        <v>211</v>
      </c>
      <c r="B9" s="306">
        <v>35</v>
      </c>
      <c r="C9" s="306">
        <v>4</v>
      </c>
      <c r="D9" s="306">
        <v>73</v>
      </c>
      <c r="E9" s="306">
        <v>22</v>
      </c>
      <c r="F9" s="306">
        <v>54</v>
      </c>
      <c r="G9" s="306">
        <v>17</v>
      </c>
      <c r="H9" s="306">
        <v>26</v>
      </c>
      <c r="I9" s="306">
        <v>9</v>
      </c>
      <c r="J9" s="306">
        <v>63</v>
      </c>
      <c r="K9" s="306">
        <v>15</v>
      </c>
      <c r="L9" s="307">
        <v>251</v>
      </c>
      <c r="M9" s="310">
        <v>67</v>
      </c>
    </row>
    <row r="10" spans="1:15" s="6" customFormat="1" x14ac:dyDescent="0.2">
      <c r="A10" s="22" t="s">
        <v>123</v>
      </c>
      <c r="B10" s="307">
        <v>2663</v>
      </c>
      <c r="C10" s="307">
        <v>392</v>
      </c>
      <c r="D10" s="307">
        <v>4783</v>
      </c>
      <c r="E10" s="307">
        <v>1150</v>
      </c>
      <c r="F10" s="307">
        <v>10112</v>
      </c>
      <c r="G10" s="307">
        <v>3942</v>
      </c>
      <c r="H10" s="307">
        <v>5890</v>
      </c>
      <c r="I10" s="307">
        <v>2896</v>
      </c>
      <c r="J10" s="307">
        <v>5020</v>
      </c>
      <c r="K10" s="307">
        <v>1788</v>
      </c>
      <c r="L10" s="307">
        <v>28468</v>
      </c>
      <c r="M10" s="310">
        <v>10168</v>
      </c>
    </row>
    <row r="11" spans="1:15" s="42" customFormat="1" x14ac:dyDescent="0.2">
      <c r="A11" s="4"/>
      <c r="B11" s="1"/>
      <c r="C11" s="1"/>
      <c r="D11" s="1"/>
      <c r="E11" s="1"/>
      <c r="F11" s="1"/>
      <c r="G11" s="1"/>
      <c r="H11" s="1"/>
      <c r="I11" s="1"/>
      <c r="J11" s="1"/>
      <c r="K11" s="1"/>
      <c r="L11" s="1"/>
      <c r="M11" s="41"/>
    </row>
    <row r="12" spans="1:15" ht="12.75" customHeight="1" x14ac:dyDescent="0.2">
      <c r="A12" s="4" t="s">
        <v>45</v>
      </c>
    </row>
    <row r="13" spans="1:15" ht="15" customHeight="1" x14ac:dyDescent="0.2">
      <c r="A13" s="951" t="s">
        <v>208</v>
      </c>
      <c r="B13" s="951"/>
      <c r="C13" s="951"/>
      <c r="D13" s="951"/>
      <c r="E13" s="951"/>
      <c r="F13" s="951"/>
      <c r="G13" s="951"/>
      <c r="H13" s="951"/>
      <c r="I13" s="951"/>
      <c r="J13" s="951"/>
      <c r="K13" s="951"/>
      <c r="L13" s="951"/>
      <c r="M13" s="951"/>
    </row>
    <row r="14" spans="1:15" ht="12.75" customHeight="1" x14ac:dyDescent="0.2"/>
  </sheetData>
  <mergeCells count="13">
    <mergeCell ref="A13:M13"/>
    <mergeCell ref="A2:A3"/>
    <mergeCell ref="A1:M1"/>
    <mergeCell ref="L2:L4"/>
    <mergeCell ref="M2:M4"/>
    <mergeCell ref="B3:C3"/>
    <mergeCell ref="D3:E3"/>
    <mergeCell ref="F3:G3"/>
    <mergeCell ref="H3:I3"/>
    <mergeCell ref="J3:J4"/>
    <mergeCell ref="K3:K4"/>
    <mergeCell ref="B2:I2"/>
    <mergeCell ref="J2:K2"/>
  </mergeCells>
  <pageMargins left="0.7" right="0.7" top="0.75" bottom="0.75" header="0.3" footer="0.3"/>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E7"/>
  <sheetViews>
    <sheetView zoomScaleNormal="100" workbookViewId="0">
      <selection sqref="A1:D1"/>
    </sheetView>
  </sheetViews>
  <sheetFormatPr defaultRowHeight="12.75" x14ac:dyDescent="0.2"/>
  <cols>
    <col min="1" max="1" width="38" style="2" customWidth="1"/>
    <col min="2" max="2" width="8.7109375" style="1" customWidth="1"/>
    <col min="3" max="3" width="11.42578125" style="1" customWidth="1"/>
    <col min="4" max="4" width="18.5703125" style="1" customWidth="1"/>
    <col min="5" max="16384" width="9.140625" style="1"/>
  </cols>
  <sheetData>
    <row r="1" spans="1:5" ht="45" customHeight="1" x14ac:dyDescent="0.2">
      <c r="A1" s="910" t="s">
        <v>489</v>
      </c>
      <c r="B1" s="972"/>
      <c r="C1" s="972"/>
      <c r="D1" s="973"/>
    </row>
    <row r="2" spans="1:5" s="5" customFormat="1" ht="15" customHeight="1" x14ac:dyDescent="0.2">
      <c r="A2" s="15" t="s">
        <v>554</v>
      </c>
      <c r="B2" s="891" t="s">
        <v>26</v>
      </c>
      <c r="C2" s="891"/>
      <c r="D2" s="144" t="s">
        <v>96</v>
      </c>
    </row>
    <row r="3" spans="1:5" ht="15" customHeight="1" thickBot="1" x14ac:dyDescent="0.25">
      <c r="A3" s="20" t="s">
        <v>4</v>
      </c>
      <c r="B3" s="985">
        <v>1053</v>
      </c>
      <c r="C3" s="985"/>
      <c r="D3" s="311">
        <v>1001</v>
      </c>
    </row>
    <row r="5" spans="1:5" ht="12.75" customHeight="1" x14ac:dyDescent="0.2">
      <c r="A5" s="986" t="s">
        <v>214</v>
      </c>
      <c r="B5" s="986"/>
      <c r="C5" s="986"/>
      <c r="D5" s="986"/>
      <c r="E5" s="42"/>
    </row>
    <row r="6" spans="1:5" ht="30" customHeight="1" x14ac:dyDescent="0.2">
      <c r="A6" s="984" t="s">
        <v>215</v>
      </c>
      <c r="B6" s="984"/>
      <c r="C6" s="984"/>
      <c r="D6" s="984"/>
      <c r="E6" s="62"/>
    </row>
    <row r="7" spans="1:5" ht="15" customHeight="1" x14ac:dyDescent="0.2">
      <c r="A7" s="62"/>
      <c r="B7" s="62"/>
      <c r="C7" s="62"/>
      <c r="D7" s="62"/>
      <c r="E7" s="62"/>
    </row>
  </sheetData>
  <mergeCells count="5">
    <mergeCell ref="A1:D1"/>
    <mergeCell ref="A6:D6"/>
    <mergeCell ref="B3:C3"/>
    <mergeCell ref="B2:C2"/>
    <mergeCell ref="A5:D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228"/>
  <sheetViews>
    <sheetView zoomScaleNormal="100" workbookViewId="0">
      <selection sqref="A1:E1"/>
    </sheetView>
  </sheetViews>
  <sheetFormatPr defaultRowHeight="12.75" x14ac:dyDescent="0.2"/>
  <cols>
    <col min="1" max="1" width="26.85546875" style="2" customWidth="1"/>
    <col min="2" max="2" width="7.42578125" style="1" customWidth="1"/>
    <col min="3" max="3" width="19.42578125" style="1" customWidth="1"/>
    <col min="4" max="4" width="22.28515625" style="1" customWidth="1"/>
    <col min="5" max="5" width="14.5703125" style="1" customWidth="1"/>
    <col min="6" max="16384" width="9.140625" style="1"/>
  </cols>
  <sheetData>
    <row r="1" spans="1:8" ht="42.75" customHeight="1" x14ac:dyDescent="0.2">
      <c r="A1" s="987" t="s">
        <v>488</v>
      </c>
      <c r="B1" s="988"/>
      <c r="C1" s="989"/>
      <c r="D1" s="989"/>
      <c r="E1" s="990"/>
    </row>
    <row r="2" spans="1:8" s="5" customFormat="1" ht="38.25" customHeight="1" x14ac:dyDescent="0.2">
      <c r="A2" s="889" t="s">
        <v>554</v>
      </c>
      <c r="B2" s="991" t="s">
        <v>46</v>
      </c>
      <c r="C2" s="992"/>
      <c r="D2" s="993"/>
      <c r="E2" s="996" t="s">
        <v>47</v>
      </c>
    </row>
    <row r="3" spans="1:8" s="5" customFormat="1" ht="15" customHeight="1" x14ac:dyDescent="0.2">
      <c r="A3" s="971"/>
      <c r="B3" s="994" t="s">
        <v>142</v>
      </c>
      <c r="C3" s="994"/>
      <c r="D3" s="995" t="s">
        <v>174</v>
      </c>
      <c r="E3" s="997"/>
    </row>
    <row r="4" spans="1:8" s="5" customFormat="1" ht="30" customHeight="1" x14ac:dyDescent="0.2">
      <c r="A4" s="905"/>
      <c r="B4" s="282" t="s">
        <v>90</v>
      </c>
      <c r="C4" s="282" t="s">
        <v>216</v>
      </c>
      <c r="D4" s="995"/>
      <c r="E4" s="998"/>
    </row>
    <row r="5" spans="1:8" x14ac:dyDescent="0.2">
      <c r="A5" s="22" t="s">
        <v>86</v>
      </c>
      <c r="B5" s="312">
        <v>110</v>
      </c>
      <c r="C5" s="313">
        <v>88</v>
      </c>
      <c r="D5" s="313">
        <v>9</v>
      </c>
      <c r="E5" s="314">
        <v>50.88668181818182</v>
      </c>
    </row>
    <row r="6" spans="1:8" x14ac:dyDescent="0.2">
      <c r="A6" s="59" t="s">
        <v>128</v>
      </c>
      <c r="B6" s="315">
        <v>19</v>
      </c>
      <c r="C6" s="316">
        <v>14</v>
      </c>
      <c r="D6" s="316">
        <v>3</v>
      </c>
      <c r="E6" s="317">
        <v>48.526315789473685</v>
      </c>
    </row>
    <row r="7" spans="1:8" x14ac:dyDescent="0.2">
      <c r="A7" s="22" t="s">
        <v>87</v>
      </c>
      <c r="B7" s="312">
        <v>347</v>
      </c>
      <c r="C7" s="313">
        <v>242</v>
      </c>
      <c r="D7" s="313">
        <v>53</v>
      </c>
      <c r="E7" s="314">
        <v>44.32869493618773</v>
      </c>
    </row>
    <row r="8" spans="1:8" ht="13.5" thickBot="1" x14ac:dyDescent="0.25">
      <c r="A8" s="130" t="s">
        <v>128</v>
      </c>
      <c r="B8" s="318">
        <v>69</v>
      </c>
      <c r="C8" s="319">
        <v>43</v>
      </c>
      <c r="D8" s="319">
        <v>18</v>
      </c>
      <c r="E8" s="320">
        <v>45.28349758454106</v>
      </c>
    </row>
    <row r="9" spans="1:8" x14ac:dyDescent="0.2">
      <c r="B9" s="169"/>
      <c r="C9" s="169"/>
      <c r="D9" s="839"/>
      <c r="E9" s="839"/>
      <c r="F9" s="839"/>
      <c r="G9" s="839"/>
      <c r="H9" s="169"/>
    </row>
    <row r="10" spans="1:8" ht="31.5" customHeight="1" x14ac:dyDescent="0.2">
      <c r="A10" s="951" t="s">
        <v>99</v>
      </c>
      <c r="B10" s="951"/>
      <c r="C10" s="951"/>
      <c r="D10" s="951"/>
      <c r="E10" s="951"/>
      <c r="F10" s="840"/>
      <c r="G10" s="840"/>
      <c r="H10" s="841"/>
    </row>
    <row r="11" spans="1:8" ht="31.5" customHeight="1" x14ac:dyDescent="0.2">
      <c r="A11" s="951" t="s">
        <v>175</v>
      </c>
      <c r="B11" s="951"/>
      <c r="C11" s="951"/>
      <c r="D11" s="951"/>
      <c r="E11" s="951"/>
      <c r="F11" s="840"/>
      <c r="G11" s="840"/>
      <c r="H11" s="842"/>
    </row>
    <row r="12" spans="1:8" ht="12.75" customHeight="1" x14ac:dyDescent="0.2">
      <c r="A12" s="913" t="s">
        <v>202</v>
      </c>
      <c r="B12" s="913"/>
      <c r="C12" s="913"/>
      <c r="D12" s="913"/>
      <c r="E12" s="913"/>
      <c r="F12" s="840"/>
      <c r="G12" s="840"/>
      <c r="H12" s="169"/>
    </row>
    <row r="13" spans="1:8" x14ac:dyDescent="0.2">
      <c r="B13" s="169"/>
      <c r="C13" s="169"/>
      <c r="D13" s="840"/>
      <c r="E13" s="840"/>
      <c r="F13" s="840"/>
      <c r="G13" s="840"/>
      <c r="H13" s="169"/>
    </row>
    <row r="14" spans="1:8" x14ac:dyDescent="0.2">
      <c r="A14" s="54"/>
      <c r="B14" s="169"/>
      <c r="C14" s="169"/>
      <c r="D14" s="840"/>
      <c r="E14" s="840"/>
      <c r="F14" s="840"/>
      <c r="G14" s="840"/>
      <c r="H14" s="840"/>
    </row>
    <row r="15" spans="1:8" x14ac:dyDescent="0.2">
      <c r="B15" s="169"/>
      <c r="C15" s="169"/>
      <c r="D15" s="840"/>
      <c r="E15" s="840"/>
      <c r="F15" s="840"/>
      <c r="G15" s="840"/>
      <c r="H15" s="840"/>
    </row>
    <row r="16" spans="1:8" x14ac:dyDescent="0.2">
      <c r="B16" s="169"/>
      <c r="C16" s="169"/>
      <c r="D16" s="840"/>
      <c r="E16" s="840"/>
      <c r="F16" s="840"/>
      <c r="G16" s="840"/>
      <c r="H16" s="840"/>
    </row>
    <row r="17" spans="2:8" x14ac:dyDescent="0.2">
      <c r="B17" s="169"/>
      <c r="C17" s="169"/>
      <c r="D17" s="840"/>
      <c r="E17" s="840"/>
      <c r="F17" s="840"/>
      <c r="G17" s="840"/>
      <c r="H17" s="840"/>
    </row>
    <row r="18" spans="2:8" x14ac:dyDescent="0.2">
      <c r="B18" s="169"/>
      <c r="C18" s="169"/>
      <c r="D18" s="169"/>
      <c r="E18" s="169"/>
      <c r="F18" s="169"/>
      <c r="G18" s="169"/>
      <c r="H18" s="169"/>
    </row>
    <row r="19" spans="2:8" x14ac:dyDescent="0.2">
      <c r="B19" s="169"/>
      <c r="C19" s="169"/>
      <c r="D19" s="169"/>
      <c r="E19" s="843"/>
      <c r="F19" s="843"/>
      <c r="G19" s="843"/>
      <c r="H19" s="169"/>
    </row>
    <row r="20" spans="2:8" x14ac:dyDescent="0.2">
      <c r="B20" s="169"/>
      <c r="C20" s="169"/>
      <c r="D20" s="286"/>
      <c r="E20" s="844"/>
      <c r="F20" s="844"/>
      <c r="G20" s="844"/>
      <c r="H20" s="169"/>
    </row>
    <row r="21" spans="2:8" x14ac:dyDescent="0.2">
      <c r="B21" s="169"/>
      <c r="C21" s="169"/>
      <c r="D21" s="286"/>
      <c r="E21" s="844"/>
      <c r="F21" s="844"/>
      <c r="G21" s="844"/>
      <c r="H21" s="169"/>
    </row>
    <row r="22" spans="2:8" x14ac:dyDescent="0.2">
      <c r="B22" s="169"/>
      <c r="C22" s="169"/>
      <c r="D22" s="286"/>
      <c r="E22" s="844"/>
      <c r="F22" s="844"/>
      <c r="G22" s="844"/>
      <c r="H22" s="169"/>
    </row>
    <row r="23" spans="2:8" x14ac:dyDescent="0.2">
      <c r="B23" s="169"/>
      <c r="C23" s="169"/>
      <c r="D23" s="286"/>
      <c r="E23" s="844"/>
      <c r="F23" s="844"/>
      <c r="G23" s="844"/>
      <c r="H23" s="169"/>
    </row>
    <row r="24" spans="2:8" x14ac:dyDescent="0.2">
      <c r="B24" s="169"/>
      <c r="C24" s="169"/>
      <c r="D24" s="286"/>
      <c r="E24" s="844"/>
      <c r="F24" s="844"/>
      <c r="G24" s="844"/>
      <c r="H24" s="169"/>
    </row>
    <row r="25" spans="2:8" x14ac:dyDescent="0.2">
      <c r="B25" s="169"/>
      <c r="C25" s="169"/>
      <c r="D25" s="286"/>
      <c r="E25" s="844"/>
      <c r="F25" s="844"/>
      <c r="G25" s="844"/>
      <c r="H25" s="169"/>
    </row>
    <row r="26" spans="2:8" x14ac:dyDescent="0.2">
      <c r="B26" s="169"/>
      <c r="C26" s="169"/>
      <c r="D26" s="286"/>
      <c r="E26" s="845"/>
      <c r="F26" s="845"/>
      <c r="G26" s="845"/>
      <c r="H26" s="169"/>
    </row>
    <row r="27" spans="2:8" x14ac:dyDescent="0.2">
      <c r="B27" s="169"/>
      <c r="C27" s="169"/>
      <c r="D27" s="286"/>
      <c r="E27" s="845"/>
      <c r="F27" s="845"/>
      <c r="G27" s="845"/>
      <c r="H27" s="169"/>
    </row>
    <row r="28" spans="2:8" x14ac:dyDescent="0.2">
      <c r="B28" s="169"/>
      <c r="C28" s="169"/>
      <c r="D28" s="286"/>
      <c r="E28" s="844"/>
      <c r="F28" s="844"/>
      <c r="G28" s="844"/>
      <c r="H28" s="169"/>
    </row>
    <row r="29" spans="2:8" x14ac:dyDescent="0.2">
      <c r="B29" s="169"/>
      <c r="C29" s="169"/>
      <c r="D29" s="286"/>
      <c r="E29" s="844"/>
      <c r="F29" s="844"/>
      <c r="G29" s="844"/>
      <c r="H29" s="169"/>
    </row>
    <row r="30" spans="2:8" x14ac:dyDescent="0.2">
      <c r="B30" s="169"/>
      <c r="C30" s="169"/>
      <c r="D30" s="286"/>
      <c r="E30" s="844"/>
      <c r="F30" s="844"/>
      <c r="G30" s="844"/>
      <c r="H30" s="169"/>
    </row>
    <row r="31" spans="2:8" x14ac:dyDescent="0.2">
      <c r="B31" s="169"/>
      <c r="C31" s="169"/>
      <c r="D31" s="286"/>
      <c r="E31" s="844"/>
      <c r="F31" s="844"/>
      <c r="G31" s="844"/>
      <c r="H31" s="169"/>
    </row>
    <row r="32" spans="2:8" x14ac:dyDescent="0.2">
      <c r="B32" s="169"/>
      <c r="C32" s="169"/>
      <c r="D32" s="286"/>
      <c r="E32" s="844"/>
      <c r="F32" s="844"/>
      <c r="G32" s="844"/>
      <c r="H32" s="169"/>
    </row>
    <row r="33" spans="2:8" x14ac:dyDescent="0.2">
      <c r="B33" s="169"/>
      <c r="C33" s="169"/>
      <c r="D33" s="286"/>
      <c r="E33" s="844"/>
      <c r="F33" s="844"/>
      <c r="G33" s="844"/>
      <c r="H33" s="169"/>
    </row>
    <row r="34" spans="2:8" x14ac:dyDescent="0.2">
      <c r="B34" s="169"/>
      <c r="C34" s="169"/>
      <c r="D34" s="286"/>
      <c r="E34" s="845"/>
      <c r="F34" s="845"/>
      <c r="G34" s="845"/>
      <c r="H34" s="169"/>
    </row>
    <row r="35" spans="2:8" x14ac:dyDescent="0.2">
      <c r="B35" s="169"/>
      <c r="C35" s="169"/>
      <c r="D35" s="286"/>
      <c r="E35" s="845"/>
      <c r="F35" s="845"/>
      <c r="G35" s="845"/>
      <c r="H35" s="169"/>
    </row>
    <row r="36" spans="2:8" x14ac:dyDescent="0.2">
      <c r="B36" s="169"/>
      <c r="C36" s="169"/>
      <c r="D36" s="286"/>
      <c r="E36" s="846"/>
      <c r="F36" s="846"/>
      <c r="G36" s="846"/>
      <c r="H36" s="169"/>
    </row>
    <row r="37" spans="2:8" x14ac:dyDescent="0.2">
      <c r="B37" s="169"/>
      <c r="C37" s="169"/>
      <c r="D37" s="286"/>
      <c r="E37" s="844"/>
      <c r="F37" s="844"/>
      <c r="G37" s="844"/>
      <c r="H37" s="169"/>
    </row>
    <row r="38" spans="2:8" x14ac:dyDescent="0.2">
      <c r="B38" s="169"/>
      <c r="C38" s="169"/>
      <c r="D38" s="286"/>
      <c r="E38" s="844"/>
      <c r="F38" s="844"/>
      <c r="G38" s="844"/>
      <c r="H38" s="169"/>
    </row>
    <row r="39" spans="2:8" x14ac:dyDescent="0.2">
      <c r="B39" s="169"/>
      <c r="C39" s="169"/>
      <c r="D39" s="286"/>
      <c r="E39" s="844"/>
      <c r="F39" s="844"/>
      <c r="G39" s="844"/>
      <c r="H39" s="169"/>
    </row>
    <row r="40" spans="2:8" x14ac:dyDescent="0.2">
      <c r="B40" s="169"/>
      <c r="C40" s="169"/>
      <c r="D40" s="286"/>
      <c r="E40" s="844"/>
      <c r="F40" s="844"/>
      <c r="G40" s="844"/>
      <c r="H40" s="169"/>
    </row>
    <row r="41" spans="2:8" x14ac:dyDescent="0.2">
      <c r="B41" s="169"/>
      <c r="C41" s="169"/>
      <c r="D41" s="286"/>
      <c r="E41" s="844"/>
      <c r="F41" s="844"/>
      <c r="G41" s="844"/>
      <c r="H41" s="169"/>
    </row>
    <row r="42" spans="2:8" x14ac:dyDescent="0.2">
      <c r="B42" s="169"/>
      <c r="C42" s="169"/>
      <c r="D42" s="286"/>
      <c r="E42" s="286"/>
      <c r="F42" s="286"/>
      <c r="G42" s="286"/>
      <c r="H42" s="169"/>
    </row>
    <row r="43" spans="2:8" x14ac:dyDescent="0.2">
      <c r="B43" s="169"/>
      <c r="C43" s="169"/>
      <c r="D43" s="286"/>
      <c r="E43" s="286"/>
      <c r="F43" s="286"/>
      <c r="G43" s="286"/>
      <c r="H43" s="169"/>
    </row>
    <row r="44" spans="2:8" x14ac:dyDescent="0.2">
      <c r="B44" s="169"/>
      <c r="C44" s="169"/>
      <c r="D44" s="286"/>
      <c r="E44" s="846"/>
      <c r="F44" s="846"/>
      <c r="G44" s="847"/>
      <c r="H44" s="169"/>
    </row>
    <row r="45" spans="2:8" x14ac:dyDescent="0.2">
      <c r="B45" s="169"/>
      <c r="C45" s="169"/>
      <c r="D45" s="286"/>
      <c r="E45" s="844"/>
      <c r="F45" s="844"/>
      <c r="G45" s="844"/>
      <c r="H45" s="169"/>
    </row>
    <row r="46" spans="2:8" x14ac:dyDescent="0.2">
      <c r="B46" s="169"/>
      <c r="C46" s="169"/>
      <c r="D46" s="286"/>
      <c r="E46" s="844"/>
      <c r="F46" s="844"/>
      <c r="G46" s="844"/>
      <c r="H46" s="169"/>
    </row>
    <row r="47" spans="2:8" x14ac:dyDescent="0.2">
      <c r="B47" s="169"/>
      <c r="C47" s="169"/>
      <c r="D47" s="286"/>
      <c r="E47" s="844"/>
      <c r="F47" s="844"/>
      <c r="G47" s="844"/>
      <c r="H47" s="169"/>
    </row>
    <row r="48" spans="2:8" x14ac:dyDescent="0.2">
      <c r="B48" s="169"/>
      <c r="C48" s="169"/>
      <c r="D48" s="286"/>
      <c r="E48" s="844"/>
      <c r="F48" s="844"/>
      <c r="G48" s="844"/>
      <c r="H48" s="169"/>
    </row>
    <row r="49" spans="2:8" x14ac:dyDescent="0.2">
      <c r="B49" s="169"/>
      <c r="C49" s="169"/>
      <c r="D49" s="286"/>
      <c r="E49" s="844"/>
      <c r="F49" s="844"/>
      <c r="G49" s="844"/>
      <c r="H49" s="169"/>
    </row>
    <row r="50" spans="2:8" x14ac:dyDescent="0.2">
      <c r="B50" s="169"/>
      <c r="C50" s="169"/>
      <c r="D50" s="286"/>
      <c r="E50" s="286"/>
      <c r="F50" s="286"/>
      <c r="G50" s="848"/>
      <c r="H50" s="169"/>
    </row>
    <row r="51" spans="2:8" x14ac:dyDescent="0.2">
      <c r="B51" s="169"/>
      <c r="C51" s="169"/>
      <c r="D51" s="286"/>
      <c r="E51" s="286"/>
      <c r="F51" s="286"/>
      <c r="G51" s="848"/>
      <c r="H51" s="169"/>
    </row>
    <row r="52" spans="2:8" x14ac:dyDescent="0.2">
      <c r="B52" s="169"/>
      <c r="C52" s="169"/>
      <c r="D52" s="286"/>
      <c r="E52" s="846"/>
      <c r="F52" s="846"/>
      <c r="G52" s="846"/>
      <c r="H52" s="169"/>
    </row>
    <row r="53" spans="2:8" x14ac:dyDescent="0.2">
      <c r="B53" s="169"/>
      <c r="C53" s="169"/>
      <c r="D53" s="286"/>
      <c r="E53" s="844"/>
      <c r="F53" s="844"/>
      <c r="G53" s="844"/>
      <c r="H53" s="169"/>
    </row>
    <row r="54" spans="2:8" x14ac:dyDescent="0.2">
      <c r="B54" s="169"/>
      <c r="C54" s="169"/>
      <c r="D54" s="286"/>
      <c r="E54" s="844"/>
      <c r="F54" s="844"/>
      <c r="G54" s="844"/>
      <c r="H54" s="169"/>
    </row>
    <row r="55" spans="2:8" x14ac:dyDescent="0.2">
      <c r="B55" s="169"/>
      <c r="C55" s="169"/>
      <c r="D55" s="286"/>
      <c r="E55" s="844"/>
      <c r="F55" s="844"/>
      <c r="G55" s="844"/>
      <c r="H55" s="169"/>
    </row>
    <row r="56" spans="2:8" x14ac:dyDescent="0.2">
      <c r="B56" s="169"/>
      <c r="C56" s="169"/>
      <c r="D56" s="286"/>
      <c r="E56" s="844"/>
      <c r="F56" s="844"/>
      <c r="G56" s="844"/>
      <c r="H56" s="169"/>
    </row>
    <row r="57" spans="2:8" x14ac:dyDescent="0.2">
      <c r="B57" s="169"/>
      <c r="C57" s="169"/>
      <c r="D57" s="286"/>
      <c r="E57" s="844"/>
      <c r="F57" s="844"/>
      <c r="G57" s="844"/>
      <c r="H57" s="169"/>
    </row>
    <row r="58" spans="2:8" x14ac:dyDescent="0.2">
      <c r="B58" s="169"/>
      <c r="C58" s="169"/>
      <c r="D58" s="286"/>
      <c r="E58" s="286"/>
      <c r="F58" s="286"/>
      <c r="G58" s="286"/>
      <c r="H58" s="169"/>
    </row>
    <row r="59" spans="2:8" x14ac:dyDescent="0.2">
      <c r="B59" s="169"/>
      <c r="C59" s="169"/>
      <c r="D59" s="286"/>
      <c r="E59" s="286"/>
      <c r="F59" s="286"/>
      <c r="G59" s="286"/>
      <c r="H59" s="169"/>
    </row>
    <row r="60" spans="2:8" x14ac:dyDescent="0.2">
      <c r="B60" s="169"/>
      <c r="C60" s="169"/>
      <c r="D60" s="286"/>
      <c r="E60" s="846"/>
      <c r="F60" s="846"/>
      <c r="G60" s="846"/>
      <c r="H60" s="169"/>
    </row>
    <row r="61" spans="2:8" x14ac:dyDescent="0.2">
      <c r="B61" s="169"/>
      <c r="C61" s="169"/>
      <c r="D61" s="286"/>
      <c r="E61" s="844"/>
      <c r="F61" s="844"/>
      <c r="G61" s="844"/>
      <c r="H61" s="169"/>
    </row>
    <row r="62" spans="2:8" x14ac:dyDescent="0.2">
      <c r="B62" s="169"/>
      <c r="C62" s="169"/>
      <c r="D62" s="286"/>
      <c r="E62" s="844"/>
      <c r="F62" s="844"/>
      <c r="G62" s="844"/>
      <c r="H62" s="169"/>
    </row>
    <row r="63" spans="2:8" x14ac:dyDescent="0.2">
      <c r="B63" s="169"/>
      <c r="C63" s="169"/>
      <c r="D63" s="286"/>
      <c r="E63" s="844"/>
      <c r="F63" s="844"/>
      <c r="G63" s="844"/>
      <c r="H63" s="169"/>
    </row>
    <row r="64" spans="2:8" x14ac:dyDescent="0.2">
      <c r="B64" s="169"/>
      <c r="C64" s="169"/>
      <c r="D64" s="286"/>
      <c r="E64" s="844"/>
      <c r="F64" s="844"/>
      <c r="G64" s="844"/>
      <c r="H64" s="169"/>
    </row>
    <row r="65" spans="2:8" x14ac:dyDescent="0.2">
      <c r="B65" s="169"/>
      <c r="C65" s="169"/>
      <c r="D65" s="286"/>
      <c r="E65" s="844"/>
      <c r="F65" s="844"/>
      <c r="G65" s="844"/>
      <c r="H65" s="169"/>
    </row>
    <row r="66" spans="2:8" x14ac:dyDescent="0.2">
      <c r="B66" s="169"/>
      <c r="C66" s="169"/>
      <c r="D66" s="286"/>
      <c r="E66" s="286"/>
      <c r="F66" s="286"/>
      <c r="G66" s="286"/>
      <c r="H66" s="169"/>
    </row>
    <row r="67" spans="2:8" x14ac:dyDescent="0.2">
      <c r="B67" s="169"/>
      <c r="C67" s="169"/>
      <c r="D67" s="286"/>
      <c r="E67" s="286"/>
      <c r="F67" s="286"/>
      <c r="G67" s="286"/>
      <c r="H67" s="169"/>
    </row>
    <row r="68" spans="2:8" x14ac:dyDescent="0.2">
      <c r="B68" s="169"/>
      <c r="C68" s="169"/>
      <c r="D68" s="286"/>
      <c r="E68" s="846"/>
      <c r="F68" s="846"/>
      <c r="G68" s="846"/>
      <c r="H68" s="169"/>
    </row>
    <row r="69" spans="2:8" x14ac:dyDescent="0.2">
      <c r="B69" s="169"/>
      <c r="C69" s="169"/>
      <c r="D69" s="286"/>
      <c r="E69" s="844"/>
      <c r="F69" s="844"/>
      <c r="G69" s="844"/>
      <c r="H69" s="169"/>
    </row>
    <row r="70" spans="2:8" x14ac:dyDescent="0.2">
      <c r="B70" s="169"/>
      <c r="C70" s="169"/>
      <c r="D70" s="286"/>
      <c r="E70" s="844"/>
      <c r="F70" s="844"/>
      <c r="G70" s="844"/>
      <c r="H70" s="169"/>
    </row>
    <row r="71" spans="2:8" x14ac:dyDescent="0.2">
      <c r="B71" s="169"/>
      <c r="C71" s="169"/>
      <c r="D71" s="286"/>
      <c r="E71" s="844"/>
      <c r="F71" s="844"/>
      <c r="G71" s="844"/>
      <c r="H71" s="169"/>
    </row>
    <row r="72" spans="2:8" x14ac:dyDescent="0.2">
      <c r="B72" s="169"/>
      <c r="C72" s="169"/>
      <c r="D72" s="286"/>
      <c r="E72" s="844"/>
      <c r="F72" s="844"/>
      <c r="G72" s="844"/>
      <c r="H72" s="169"/>
    </row>
    <row r="73" spans="2:8" x14ac:dyDescent="0.2">
      <c r="B73" s="169"/>
      <c r="C73" s="169"/>
      <c r="D73" s="286"/>
      <c r="E73" s="844"/>
      <c r="F73" s="844"/>
      <c r="G73" s="844"/>
      <c r="H73" s="169"/>
    </row>
    <row r="74" spans="2:8" x14ac:dyDescent="0.2">
      <c r="B74" s="169"/>
      <c r="C74" s="169"/>
      <c r="D74" s="286"/>
      <c r="E74" s="286"/>
      <c r="F74" s="286"/>
      <c r="G74" s="286"/>
      <c r="H74" s="169"/>
    </row>
    <row r="75" spans="2:8" x14ac:dyDescent="0.2">
      <c r="B75" s="169"/>
      <c r="C75" s="169"/>
      <c r="D75" s="286"/>
      <c r="E75" s="286"/>
      <c r="F75" s="286"/>
      <c r="G75" s="286"/>
      <c r="H75" s="169"/>
    </row>
    <row r="76" spans="2:8" x14ac:dyDescent="0.2">
      <c r="B76" s="169"/>
      <c r="C76" s="169"/>
      <c r="D76" s="286"/>
      <c r="E76" s="846"/>
      <c r="F76" s="846"/>
      <c r="G76" s="846"/>
      <c r="H76" s="169"/>
    </row>
    <row r="77" spans="2:8" x14ac:dyDescent="0.2">
      <c r="B77" s="169"/>
      <c r="C77" s="169"/>
      <c r="D77" s="286"/>
      <c r="E77" s="844"/>
      <c r="F77" s="844"/>
      <c r="G77" s="844"/>
      <c r="H77" s="169"/>
    </row>
    <row r="78" spans="2:8" x14ac:dyDescent="0.2">
      <c r="B78" s="169"/>
      <c r="C78" s="169"/>
      <c r="D78" s="286"/>
      <c r="E78" s="844"/>
      <c r="F78" s="844"/>
      <c r="G78" s="844"/>
      <c r="H78" s="169"/>
    </row>
    <row r="79" spans="2:8" x14ac:dyDescent="0.2">
      <c r="B79" s="169"/>
      <c r="C79" s="169"/>
      <c r="D79" s="286"/>
      <c r="E79" s="844"/>
      <c r="F79" s="844"/>
      <c r="G79" s="844"/>
      <c r="H79" s="169"/>
    </row>
    <row r="80" spans="2:8" x14ac:dyDescent="0.2">
      <c r="B80" s="169"/>
      <c r="C80" s="169"/>
      <c r="D80" s="286"/>
      <c r="E80" s="844"/>
      <c r="F80" s="844"/>
      <c r="G80" s="844"/>
      <c r="H80" s="169"/>
    </row>
    <row r="81" spans="2:8" x14ac:dyDescent="0.2">
      <c r="B81" s="169"/>
      <c r="C81" s="169"/>
      <c r="D81" s="286"/>
      <c r="E81" s="844"/>
      <c r="F81" s="844"/>
      <c r="G81" s="844"/>
      <c r="H81" s="169"/>
    </row>
    <row r="82" spans="2:8" x14ac:dyDescent="0.2">
      <c r="B82" s="169"/>
      <c r="C82" s="169"/>
      <c r="D82" s="286"/>
      <c r="E82" s="286"/>
      <c r="F82" s="286"/>
      <c r="G82" s="286"/>
      <c r="H82" s="169"/>
    </row>
    <row r="83" spans="2:8" x14ac:dyDescent="0.2">
      <c r="B83" s="169"/>
      <c r="C83" s="169"/>
      <c r="D83" s="286"/>
      <c r="E83" s="286"/>
      <c r="F83" s="286"/>
      <c r="G83" s="286"/>
      <c r="H83" s="169"/>
    </row>
    <row r="84" spans="2:8" x14ac:dyDescent="0.2">
      <c r="B84" s="169"/>
      <c r="C84" s="169"/>
      <c r="D84" s="286"/>
      <c r="E84" s="846"/>
      <c r="F84" s="846"/>
      <c r="G84" s="846"/>
      <c r="H84" s="169"/>
    </row>
    <row r="85" spans="2:8" x14ac:dyDescent="0.2">
      <c r="B85" s="169"/>
      <c r="C85" s="169"/>
      <c r="D85" s="286"/>
      <c r="E85" s="844"/>
      <c r="F85" s="844"/>
      <c r="G85" s="844"/>
      <c r="H85" s="169"/>
    </row>
    <row r="86" spans="2:8" x14ac:dyDescent="0.2">
      <c r="B86" s="169"/>
      <c r="C86" s="169"/>
      <c r="D86" s="286"/>
      <c r="E86" s="844"/>
      <c r="F86" s="844"/>
      <c r="G86" s="844"/>
      <c r="H86" s="169"/>
    </row>
    <row r="87" spans="2:8" x14ac:dyDescent="0.2">
      <c r="B87" s="169"/>
      <c r="C87" s="169"/>
      <c r="D87" s="286"/>
      <c r="E87" s="844"/>
      <c r="F87" s="844"/>
      <c r="G87" s="844"/>
      <c r="H87" s="169"/>
    </row>
    <row r="88" spans="2:8" x14ac:dyDescent="0.2">
      <c r="B88" s="169"/>
      <c r="C88" s="169"/>
      <c r="D88" s="286"/>
      <c r="E88" s="844"/>
      <c r="F88" s="844"/>
      <c r="G88" s="844"/>
      <c r="H88" s="169"/>
    </row>
    <row r="89" spans="2:8" x14ac:dyDescent="0.2">
      <c r="B89" s="169"/>
      <c r="C89" s="169"/>
      <c r="D89" s="286"/>
      <c r="E89" s="844"/>
      <c r="F89" s="844"/>
      <c r="G89" s="844"/>
      <c r="H89" s="169"/>
    </row>
    <row r="90" spans="2:8" x14ac:dyDescent="0.2">
      <c r="B90" s="169"/>
      <c r="C90" s="169"/>
      <c r="D90" s="286"/>
      <c r="E90" s="286"/>
      <c r="F90" s="286"/>
      <c r="G90" s="286"/>
      <c r="H90" s="169"/>
    </row>
    <row r="91" spans="2:8" x14ac:dyDescent="0.2">
      <c r="B91" s="169"/>
      <c r="C91" s="169"/>
      <c r="D91" s="286"/>
      <c r="E91" s="286"/>
      <c r="F91" s="286"/>
      <c r="G91" s="286"/>
      <c r="H91" s="169"/>
    </row>
    <row r="92" spans="2:8" x14ac:dyDescent="0.2">
      <c r="B92" s="169"/>
      <c r="C92" s="169"/>
      <c r="D92" s="286"/>
      <c r="E92" s="846"/>
      <c r="F92" s="846"/>
      <c r="G92" s="846"/>
      <c r="H92" s="169"/>
    </row>
    <row r="93" spans="2:8" x14ac:dyDescent="0.2">
      <c r="B93" s="169"/>
      <c r="C93" s="169"/>
      <c r="D93" s="286"/>
      <c r="E93" s="844"/>
      <c r="F93" s="844"/>
      <c r="G93" s="844"/>
      <c r="H93" s="169"/>
    </row>
    <row r="94" spans="2:8" x14ac:dyDescent="0.2">
      <c r="B94" s="169"/>
      <c r="C94" s="169"/>
      <c r="D94" s="286"/>
      <c r="E94" s="844"/>
      <c r="F94" s="844"/>
      <c r="G94" s="844"/>
      <c r="H94" s="169"/>
    </row>
    <row r="95" spans="2:8" x14ac:dyDescent="0.2">
      <c r="B95" s="169"/>
      <c r="C95" s="169"/>
      <c r="D95" s="286"/>
      <c r="E95" s="844"/>
      <c r="F95" s="844"/>
      <c r="G95" s="844"/>
      <c r="H95" s="169"/>
    </row>
    <row r="96" spans="2:8" x14ac:dyDescent="0.2">
      <c r="B96" s="169"/>
      <c r="C96" s="169"/>
      <c r="D96" s="286"/>
      <c r="E96" s="844"/>
      <c r="F96" s="844"/>
      <c r="G96" s="844"/>
      <c r="H96" s="169"/>
    </row>
    <row r="97" spans="2:8" x14ac:dyDescent="0.2">
      <c r="B97" s="169"/>
      <c r="C97" s="169"/>
      <c r="D97" s="286"/>
      <c r="E97" s="844"/>
      <c r="F97" s="844"/>
      <c r="G97" s="844"/>
      <c r="H97" s="169"/>
    </row>
    <row r="98" spans="2:8" x14ac:dyDescent="0.2">
      <c r="B98" s="169"/>
      <c r="C98" s="169"/>
      <c r="D98" s="286"/>
      <c r="E98" s="286"/>
      <c r="F98" s="286"/>
      <c r="G98" s="286"/>
      <c r="H98" s="169"/>
    </row>
    <row r="99" spans="2:8" x14ac:dyDescent="0.2">
      <c r="B99" s="169"/>
      <c r="C99" s="169"/>
      <c r="D99" s="286"/>
      <c r="E99" s="286"/>
      <c r="F99" s="286"/>
      <c r="G99" s="286"/>
      <c r="H99" s="169"/>
    </row>
    <row r="100" spans="2:8" x14ac:dyDescent="0.2">
      <c r="B100" s="169"/>
      <c r="C100" s="169"/>
      <c r="D100" s="286"/>
      <c r="E100" s="846"/>
      <c r="F100" s="846"/>
      <c r="G100" s="846"/>
      <c r="H100" s="169"/>
    </row>
    <row r="101" spans="2:8" x14ac:dyDescent="0.2">
      <c r="B101" s="169"/>
      <c r="C101" s="169"/>
      <c r="D101" s="286"/>
      <c r="E101" s="844"/>
      <c r="F101" s="844"/>
      <c r="G101" s="844"/>
      <c r="H101" s="169"/>
    </row>
    <row r="102" spans="2:8" x14ac:dyDescent="0.2">
      <c r="B102" s="169"/>
      <c r="C102" s="169"/>
      <c r="D102" s="286"/>
      <c r="E102" s="844"/>
      <c r="F102" s="844"/>
      <c r="G102" s="844"/>
      <c r="H102" s="169"/>
    </row>
    <row r="103" spans="2:8" x14ac:dyDescent="0.2">
      <c r="B103" s="169"/>
      <c r="C103" s="169"/>
      <c r="D103" s="286"/>
      <c r="E103" s="844"/>
      <c r="F103" s="844"/>
      <c r="G103" s="844"/>
      <c r="H103" s="169"/>
    </row>
    <row r="104" spans="2:8" x14ac:dyDescent="0.2">
      <c r="B104" s="169"/>
      <c r="C104" s="169"/>
      <c r="D104" s="286"/>
      <c r="E104" s="844"/>
      <c r="F104" s="844"/>
      <c r="G104" s="844"/>
      <c r="H104" s="169"/>
    </row>
    <row r="105" spans="2:8" x14ac:dyDescent="0.2">
      <c r="B105" s="169"/>
      <c r="C105" s="169"/>
      <c r="D105" s="286"/>
      <c r="E105" s="844"/>
      <c r="F105" s="844"/>
      <c r="G105" s="844"/>
      <c r="H105" s="169"/>
    </row>
    <row r="106" spans="2:8" x14ac:dyDescent="0.2">
      <c r="B106" s="169"/>
      <c r="C106" s="169"/>
      <c r="D106" s="286"/>
      <c r="E106" s="286"/>
      <c r="F106" s="286"/>
      <c r="G106" s="286"/>
      <c r="H106" s="169"/>
    </row>
    <row r="107" spans="2:8" x14ac:dyDescent="0.2">
      <c r="B107" s="169"/>
      <c r="C107" s="169"/>
      <c r="D107" s="286"/>
      <c r="E107" s="286"/>
      <c r="F107" s="286"/>
      <c r="G107" s="286"/>
      <c r="H107" s="169"/>
    </row>
    <row r="108" spans="2:8" x14ac:dyDescent="0.2">
      <c r="B108" s="169"/>
      <c r="C108" s="169"/>
      <c r="D108" s="286"/>
      <c r="E108" s="846"/>
      <c r="F108" s="846"/>
      <c r="G108" s="846"/>
      <c r="H108" s="169"/>
    </row>
    <row r="109" spans="2:8" x14ac:dyDescent="0.2">
      <c r="B109" s="169"/>
      <c r="C109" s="169"/>
      <c r="D109" s="286"/>
      <c r="E109" s="844"/>
      <c r="F109" s="844"/>
      <c r="G109" s="844"/>
      <c r="H109" s="169"/>
    </row>
    <row r="110" spans="2:8" x14ac:dyDescent="0.2">
      <c r="B110" s="169"/>
      <c r="C110" s="169"/>
      <c r="D110" s="286"/>
      <c r="E110" s="844"/>
      <c r="F110" s="844"/>
      <c r="G110" s="844"/>
      <c r="H110" s="169"/>
    </row>
    <row r="111" spans="2:8" x14ac:dyDescent="0.2">
      <c r="B111" s="169"/>
      <c r="C111" s="169"/>
      <c r="D111" s="286"/>
      <c r="E111" s="844"/>
      <c r="F111" s="844"/>
      <c r="G111" s="844"/>
      <c r="H111" s="169"/>
    </row>
    <row r="112" spans="2:8" x14ac:dyDescent="0.2">
      <c r="B112" s="169"/>
      <c r="C112" s="169"/>
      <c r="D112" s="286"/>
      <c r="E112" s="844"/>
      <c r="F112" s="844"/>
      <c r="G112" s="844"/>
      <c r="H112" s="169"/>
    </row>
    <row r="113" spans="2:8" x14ac:dyDescent="0.2">
      <c r="B113" s="169"/>
      <c r="C113" s="169"/>
      <c r="D113" s="286"/>
      <c r="E113" s="844"/>
      <c r="F113" s="844"/>
      <c r="G113" s="844"/>
      <c r="H113" s="169"/>
    </row>
    <row r="114" spans="2:8" x14ac:dyDescent="0.2">
      <c r="B114" s="169"/>
      <c r="C114" s="169"/>
      <c r="D114" s="286"/>
      <c r="E114" s="286"/>
      <c r="F114" s="286"/>
      <c r="G114" s="286"/>
      <c r="H114" s="169"/>
    </row>
    <row r="115" spans="2:8" x14ac:dyDescent="0.2">
      <c r="B115" s="169"/>
      <c r="C115" s="169"/>
      <c r="D115" s="286"/>
      <c r="E115" s="286"/>
      <c r="F115" s="286"/>
      <c r="G115" s="286"/>
      <c r="H115" s="169"/>
    </row>
    <row r="116" spans="2:8" x14ac:dyDescent="0.2">
      <c r="B116" s="169"/>
      <c r="C116" s="169"/>
      <c r="D116" s="286"/>
      <c r="E116" s="846"/>
      <c r="F116" s="846"/>
      <c r="G116" s="846"/>
      <c r="H116" s="169"/>
    </row>
    <row r="117" spans="2:8" x14ac:dyDescent="0.2">
      <c r="B117" s="169"/>
      <c r="C117" s="169"/>
      <c r="D117" s="286"/>
      <c r="E117" s="844"/>
      <c r="F117" s="844"/>
      <c r="G117" s="844"/>
      <c r="H117" s="169"/>
    </row>
    <row r="118" spans="2:8" x14ac:dyDescent="0.2">
      <c r="B118" s="169"/>
      <c r="C118" s="169"/>
      <c r="D118" s="286"/>
      <c r="E118" s="844"/>
      <c r="F118" s="844"/>
      <c r="G118" s="844"/>
      <c r="H118" s="169"/>
    </row>
    <row r="119" spans="2:8" x14ac:dyDescent="0.2">
      <c r="B119" s="169"/>
      <c r="C119" s="169"/>
      <c r="D119" s="286"/>
      <c r="E119" s="844"/>
      <c r="F119" s="844"/>
      <c r="G119" s="844"/>
      <c r="H119" s="169"/>
    </row>
    <row r="120" spans="2:8" x14ac:dyDescent="0.2">
      <c r="B120" s="169"/>
      <c r="C120" s="169"/>
      <c r="D120" s="286"/>
      <c r="E120" s="844"/>
      <c r="F120" s="844"/>
      <c r="G120" s="844"/>
      <c r="H120" s="169"/>
    </row>
    <row r="121" spans="2:8" x14ac:dyDescent="0.2">
      <c r="B121" s="169"/>
      <c r="C121" s="169"/>
      <c r="D121" s="286"/>
      <c r="E121" s="844"/>
      <c r="F121" s="844"/>
      <c r="G121" s="844"/>
      <c r="H121" s="169"/>
    </row>
    <row r="122" spans="2:8" x14ac:dyDescent="0.2">
      <c r="B122" s="169"/>
      <c r="C122" s="169"/>
      <c r="D122" s="286"/>
      <c r="E122" s="286"/>
      <c r="F122" s="286"/>
      <c r="G122" s="286"/>
      <c r="H122" s="169"/>
    </row>
    <row r="123" spans="2:8" x14ac:dyDescent="0.2">
      <c r="B123" s="169"/>
      <c r="C123" s="169"/>
      <c r="D123" s="286"/>
      <c r="E123" s="286"/>
      <c r="F123" s="286"/>
      <c r="G123" s="286"/>
      <c r="H123" s="169"/>
    </row>
    <row r="124" spans="2:8" x14ac:dyDescent="0.2">
      <c r="B124" s="169"/>
      <c r="C124" s="169"/>
      <c r="D124" s="286"/>
      <c r="E124" s="846"/>
      <c r="F124" s="846"/>
      <c r="G124" s="846"/>
      <c r="H124" s="169"/>
    </row>
    <row r="125" spans="2:8" x14ac:dyDescent="0.2">
      <c r="B125" s="169"/>
      <c r="C125" s="169"/>
      <c r="D125" s="286"/>
      <c r="E125" s="844"/>
      <c r="F125" s="844"/>
      <c r="G125" s="844"/>
      <c r="H125" s="169"/>
    </row>
    <row r="126" spans="2:8" x14ac:dyDescent="0.2">
      <c r="B126" s="169"/>
      <c r="C126" s="169"/>
      <c r="D126" s="286"/>
      <c r="E126" s="844"/>
      <c r="F126" s="844"/>
      <c r="G126" s="844"/>
      <c r="H126" s="169"/>
    </row>
    <row r="127" spans="2:8" x14ac:dyDescent="0.2">
      <c r="B127" s="169"/>
      <c r="C127" s="169"/>
      <c r="D127" s="286"/>
      <c r="E127" s="844"/>
      <c r="F127" s="844"/>
      <c r="G127" s="844"/>
      <c r="H127" s="169"/>
    </row>
    <row r="128" spans="2:8" x14ac:dyDescent="0.2">
      <c r="B128" s="169"/>
      <c r="C128" s="169"/>
      <c r="D128" s="286"/>
      <c r="E128" s="844"/>
      <c r="F128" s="844"/>
      <c r="G128" s="844"/>
      <c r="H128" s="169"/>
    </row>
    <row r="129" spans="2:8" x14ac:dyDescent="0.2">
      <c r="B129" s="169"/>
      <c r="C129" s="169"/>
      <c r="D129" s="286"/>
      <c r="E129" s="844"/>
      <c r="F129" s="844"/>
      <c r="G129" s="844"/>
      <c r="H129" s="169"/>
    </row>
    <row r="130" spans="2:8" x14ac:dyDescent="0.2">
      <c r="B130" s="169"/>
      <c r="C130" s="169"/>
      <c r="D130" s="286"/>
      <c r="E130" s="286"/>
      <c r="F130" s="286"/>
      <c r="G130" s="286"/>
      <c r="H130" s="169"/>
    </row>
    <row r="131" spans="2:8" x14ac:dyDescent="0.2">
      <c r="B131" s="169"/>
      <c r="C131" s="169"/>
      <c r="D131" s="286"/>
      <c r="E131" s="286"/>
      <c r="F131" s="286"/>
      <c r="G131" s="286"/>
      <c r="H131" s="169"/>
    </row>
    <row r="132" spans="2:8" x14ac:dyDescent="0.2">
      <c r="B132" s="169"/>
      <c r="C132" s="169"/>
      <c r="D132" s="849"/>
      <c r="E132" s="850"/>
      <c r="F132" s="850"/>
      <c r="G132" s="850"/>
      <c r="H132" s="169"/>
    </row>
    <row r="133" spans="2:8" x14ac:dyDescent="0.2">
      <c r="B133" s="169"/>
      <c r="C133" s="169"/>
      <c r="D133" s="286"/>
      <c r="E133" s="844"/>
      <c r="F133" s="844"/>
      <c r="G133" s="844"/>
      <c r="H133" s="169"/>
    </row>
    <row r="134" spans="2:8" x14ac:dyDescent="0.2">
      <c r="B134" s="169"/>
      <c r="C134" s="169"/>
      <c r="D134" s="286"/>
      <c r="E134" s="844"/>
      <c r="F134" s="844"/>
      <c r="G134" s="844"/>
      <c r="H134" s="169"/>
    </row>
    <row r="135" spans="2:8" x14ac:dyDescent="0.2">
      <c r="B135" s="169"/>
      <c r="C135" s="169"/>
      <c r="D135" s="286"/>
      <c r="E135" s="844"/>
      <c r="F135" s="844"/>
      <c r="G135" s="844"/>
      <c r="H135" s="169"/>
    </row>
    <row r="136" spans="2:8" x14ac:dyDescent="0.2">
      <c r="B136" s="169"/>
      <c r="C136" s="169"/>
      <c r="D136" s="286"/>
      <c r="E136" s="844"/>
      <c r="F136" s="844"/>
      <c r="G136" s="844"/>
      <c r="H136" s="169"/>
    </row>
    <row r="137" spans="2:8" x14ac:dyDescent="0.2">
      <c r="B137" s="169"/>
      <c r="C137" s="169"/>
      <c r="D137" s="286"/>
      <c r="E137" s="844"/>
      <c r="F137" s="844"/>
      <c r="G137" s="844"/>
      <c r="H137" s="169"/>
    </row>
    <row r="138" spans="2:8" x14ac:dyDescent="0.2">
      <c r="B138" s="169"/>
      <c r="C138" s="169"/>
      <c r="D138" s="849"/>
      <c r="E138" s="851"/>
      <c r="F138" s="851"/>
      <c r="G138" s="851"/>
      <c r="H138" s="169"/>
    </row>
    <row r="139" spans="2:8" x14ac:dyDescent="0.2">
      <c r="B139" s="169"/>
      <c r="C139" s="169"/>
      <c r="D139" s="849"/>
      <c r="E139" s="851"/>
      <c r="F139" s="851"/>
      <c r="G139" s="851"/>
      <c r="H139" s="169"/>
    </row>
    <row r="140" spans="2:8" x14ac:dyDescent="0.2">
      <c r="B140" s="169"/>
      <c r="C140" s="169"/>
      <c r="D140" s="286"/>
      <c r="E140" s="846"/>
      <c r="F140" s="846"/>
      <c r="G140" s="846"/>
      <c r="H140" s="169"/>
    </row>
    <row r="141" spans="2:8" x14ac:dyDescent="0.2">
      <c r="B141" s="169"/>
      <c r="C141" s="169"/>
      <c r="D141" s="286"/>
      <c r="E141" s="844"/>
      <c r="F141" s="844"/>
      <c r="G141" s="844"/>
      <c r="H141" s="169"/>
    </row>
    <row r="142" spans="2:8" x14ac:dyDescent="0.2">
      <c r="B142" s="169"/>
      <c r="C142" s="169"/>
      <c r="D142" s="286"/>
      <c r="E142" s="844"/>
      <c r="F142" s="844"/>
      <c r="G142" s="844"/>
      <c r="H142" s="169"/>
    </row>
    <row r="143" spans="2:8" x14ac:dyDescent="0.2">
      <c r="B143" s="169"/>
      <c r="C143" s="169"/>
      <c r="D143" s="286"/>
      <c r="E143" s="844"/>
      <c r="F143" s="844"/>
      <c r="G143" s="844"/>
      <c r="H143" s="169"/>
    </row>
    <row r="144" spans="2:8" x14ac:dyDescent="0.2">
      <c r="B144" s="169"/>
      <c r="C144" s="169"/>
      <c r="D144" s="286"/>
      <c r="E144" s="844"/>
      <c r="F144" s="844"/>
      <c r="G144" s="844"/>
      <c r="H144" s="169"/>
    </row>
    <row r="145" spans="2:8" x14ac:dyDescent="0.2">
      <c r="B145" s="169"/>
      <c r="C145" s="169"/>
      <c r="D145" s="286"/>
      <c r="E145" s="844"/>
      <c r="F145" s="844"/>
      <c r="G145" s="844"/>
      <c r="H145" s="169"/>
    </row>
    <row r="146" spans="2:8" x14ac:dyDescent="0.2">
      <c r="B146" s="169"/>
      <c r="C146" s="169"/>
      <c r="D146" s="286"/>
      <c r="E146" s="286"/>
      <c r="F146" s="286"/>
      <c r="G146" s="286"/>
      <c r="H146" s="169"/>
    </row>
    <row r="147" spans="2:8" x14ac:dyDescent="0.2">
      <c r="B147" s="169"/>
      <c r="C147" s="169"/>
      <c r="D147" s="286"/>
      <c r="E147" s="286"/>
      <c r="F147" s="286"/>
      <c r="G147" s="286"/>
      <c r="H147" s="169"/>
    </row>
    <row r="148" spans="2:8" x14ac:dyDescent="0.2">
      <c r="B148" s="169"/>
      <c r="C148" s="169"/>
      <c r="D148" s="286"/>
      <c r="E148" s="846"/>
      <c r="F148" s="846"/>
      <c r="G148" s="846"/>
      <c r="H148" s="169"/>
    </row>
    <row r="149" spans="2:8" x14ac:dyDescent="0.2">
      <c r="B149" s="169"/>
      <c r="C149" s="169"/>
      <c r="D149" s="286"/>
      <c r="E149" s="844"/>
      <c r="F149" s="844"/>
      <c r="G149" s="844"/>
      <c r="H149" s="169"/>
    </row>
    <row r="150" spans="2:8" x14ac:dyDescent="0.2">
      <c r="B150" s="169"/>
      <c r="C150" s="169"/>
      <c r="D150" s="286"/>
      <c r="E150" s="844"/>
      <c r="F150" s="844"/>
      <c r="G150" s="844"/>
      <c r="H150" s="169"/>
    </row>
    <row r="151" spans="2:8" x14ac:dyDescent="0.2">
      <c r="B151" s="169"/>
      <c r="C151" s="169"/>
      <c r="D151" s="286"/>
      <c r="E151" s="844"/>
      <c r="F151" s="844"/>
      <c r="G151" s="844"/>
      <c r="H151" s="169"/>
    </row>
    <row r="152" spans="2:8" x14ac:dyDescent="0.2">
      <c r="B152" s="169"/>
      <c r="C152" s="169"/>
      <c r="D152" s="286"/>
      <c r="E152" s="844"/>
      <c r="F152" s="844"/>
      <c r="G152" s="844"/>
      <c r="H152" s="169"/>
    </row>
    <row r="153" spans="2:8" x14ac:dyDescent="0.2">
      <c r="B153" s="169"/>
      <c r="C153" s="169"/>
      <c r="D153" s="286"/>
      <c r="E153" s="844"/>
      <c r="F153" s="844"/>
      <c r="G153" s="844"/>
      <c r="H153" s="169"/>
    </row>
    <row r="154" spans="2:8" x14ac:dyDescent="0.2">
      <c r="B154" s="169"/>
      <c r="C154" s="169"/>
      <c r="D154" s="286"/>
      <c r="E154" s="286"/>
      <c r="F154" s="286"/>
      <c r="G154" s="286"/>
      <c r="H154" s="169"/>
    </row>
    <row r="155" spans="2:8" x14ac:dyDescent="0.2">
      <c r="B155" s="169"/>
      <c r="C155" s="169"/>
      <c r="D155" s="286"/>
      <c r="E155" s="286"/>
      <c r="F155" s="286"/>
      <c r="G155" s="286"/>
      <c r="H155" s="169"/>
    </row>
    <row r="156" spans="2:8" x14ac:dyDescent="0.2">
      <c r="B156" s="169"/>
      <c r="C156" s="169"/>
      <c r="D156" s="286"/>
      <c r="E156" s="846"/>
      <c r="F156" s="846"/>
      <c r="G156" s="846"/>
      <c r="H156" s="169"/>
    </row>
    <row r="157" spans="2:8" x14ac:dyDescent="0.2">
      <c r="B157" s="169"/>
      <c r="C157" s="169"/>
      <c r="D157" s="286"/>
      <c r="E157" s="844"/>
      <c r="F157" s="844"/>
      <c r="G157" s="844"/>
      <c r="H157" s="169"/>
    </row>
    <row r="158" spans="2:8" x14ac:dyDescent="0.2">
      <c r="B158" s="169"/>
      <c r="C158" s="169"/>
      <c r="D158" s="286"/>
      <c r="E158" s="844"/>
      <c r="F158" s="844"/>
      <c r="G158" s="844"/>
      <c r="H158" s="169"/>
    </row>
    <row r="159" spans="2:8" x14ac:dyDescent="0.2">
      <c r="B159" s="169"/>
      <c r="C159" s="169"/>
      <c r="D159" s="286"/>
      <c r="E159" s="844"/>
      <c r="F159" s="844"/>
      <c r="G159" s="844"/>
      <c r="H159" s="169"/>
    </row>
    <row r="160" spans="2:8" x14ac:dyDescent="0.2">
      <c r="B160" s="169"/>
      <c r="C160" s="169"/>
      <c r="D160" s="286"/>
      <c r="E160" s="844"/>
      <c r="F160" s="844"/>
      <c r="G160" s="844"/>
      <c r="H160" s="169"/>
    </row>
    <row r="161" spans="2:8" x14ac:dyDescent="0.2">
      <c r="B161" s="169"/>
      <c r="C161" s="169"/>
      <c r="D161" s="286"/>
      <c r="E161" s="844"/>
      <c r="F161" s="844"/>
      <c r="G161" s="844"/>
      <c r="H161" s="169"/>
    </row>
    <row r="162" spans="2:8" x14ac:dyDescent="0.2">
      <c r="B162" s="169"/>
      <c r="C162" s="169"/>
      <c r="D162" s="286"/>
      <c r="E162" s="286"/>
      <c r="F162" s="286"/>
      <c r="G162" s="286"/>
      <c r="H162" s="169"/>
    </row>
    <row r="163" spans="2:8" x14ac:dyDescent="0.2">
      <c r="B163" s="169"/>
      <c r="C163" s="169"/>
      <c r="D163" s="286"/>
      <c r="E163" s="286"/>
      <c r="F163" s="286"/>
      <c r="G163" s="286"/>
      <c r="H163" s="169"/>
    </row>
    <row r="164" spans="2:8" x14ac:dyDescent="0.2">
      <c r="B164" s="169"/>
      <c r="C164" s="169"/>
      <c r="D164" s="286"/>
      <c r="E164" s="846"/>
      <c r="F164" s="846"/>
      <c r="G164" s="846"/>
      <c r="H164" s="169"/>
    </row>
    <row r="165" spans="2:8" x14ac:dyDescent="0.2">
      <c r="B165" s="169"/>
      <c r="C165" s="169"/>
      <c r="D165" s="286"/>
      <c r="E165" s="844"/>
      <c r="F165" s="844"/>
      <c r="G165" s="844"/>
      <c r="H165" s="169"/>
    </row>
    <row r="166" spans="2:8" x14ac:dyDescent="0.2">
      <c r="B166" s="169"/>
      <c r="C166" s="169"/>
      <c r="D166" s="286"/>
      <c r="E166" s="844"/>
      <c r="F166" s="844"/>
      <c r="G166" s="844"/>
      <c r="H166" s="169"/>
    </row>
    <row r="167" spans="2:8" x14ac:dyDescent="0.2">
      <c r="B167" s="169"/>
      <c r="C167" s="169"/>
      <c r="D167" s="286"/>
      <c r="E167" s="844"/>
      <c r="F167" s="844"/>
      <c r="G167" s="844"/>
      <c r="H167" s="169"/>
    </row>
    <row r="168" spans="2:8" x14ac:dyDescent="0.2">
      <c r="B168" s="169"/>
      <c r="C168" s="169"/>
      <c r="D168" s="286"/>
      <c r="E168" s="844"/>
      <c r="F168" s="844"/>
      <c r="G168" s="844"/>
      <c r="H168" s="169"/>
    </row>
    <row r="169" spans="2:8" x14ac:dyDescent="0.2">
      <c r="B169" s="169"/>
      <c r="C169" s="169"/>
      <c r="D169" s="286"/>
      <c r="E169" s="844"/>
      <c r="F169" s="844"/>
      <c r="G169" s="844"/>
      <c r="H169" s="169"/>
    </row>
    <row r="170" spans="2:8" x14ac:dyDescent="0.2">
      <c r="B170" s="169"/>
      <c r="C170" s="169"/>
      <c r="D170" s="286"/>
      <c r="E170" s="286"/>
      <c r="F170" s="286"/>
      <c r="G170" s="286"/>
      <c r="H170" s="169"/>
    </row>
    <row r="171" spans="2:8" x14ac:dyDescent="0.2">
      <c r="B171" s="169"/>
      <c r="C171" s="169"/>
      <c r="D171" s="286"/>
      <c r="E171" s="286"/>
      <c r="F171" s="286"/>
      <c r="G171" s="286"/>
      <c r="H171" s="169"/>
    </row>
    <row r="172" spans="2:8" x14ac:dyDescent="0.2">
      <c r="B172" s="169"/>
      <c r="C172" s="169"/>
      <c r="D172" s="286"/>
      <c r="E172" s="846"/>
      <c r="F172" s="846"/>
      <c r="G172" s="846"/>
      <c r="H172" s="169"/>
    </row>
    <row r="173" spans="2:8" x14ac:dyDescent="0.2">
      <c r="B173" s="169"/>
      <c r="C173" s="169"/>
      <c r="D173" s="286"/>
      <c r="E173" s="844"/>
      <c r="F173" s="844"/>
      <c r="G173" s="844"/>
      <c r="H173" s="169"/>
    </row>
    <row r="174" spans="2:8" x14ac:dyDescent="0.2">
      <c r="B174" s="169"/>
      <c r="C174" s="169"/>
      <c r="D174" s="286"/>
      <c r="E174" s="844"/>
      <c r="F174" s="844"/>
      <c r="G174" s="844"/>
      <c r="H174" s="169"/>
    </row>
    <row r="175" spans="2:8" x14ac:dyDescent="0.2">
      <c r="B175" s="169"/>
      <c r="C175" s="169"/>
      <c r="D175" s="286"/>
      <c r="E175" s="844"/>
      <c r="F175" s="844"/>
      <c r="G175" s="844"/>
      <c r="H175" s="169"/>
    </row>
    <row r="176" spans="2:8" x14ac:dyDescent="0.2">
      <c r="B176" s="169"/>
      <c r="C176" s="169"/>
      <c r="D176" s="286"/>
      <c r="E176" s="844"/>
      <c r="F176" s="844"/>
      <c r="G176" s="844"/>
      <c r="H176" s="169"/>
    </row>
    <row r="177" spans="2:8" x14ac:dyDescent="0.2">
      <c r="B177" s="169"/>
      <c r="C177" s="169"/>
      <c r="D177" s="286"/>
      <c r="E177" s="844"/>
      <c r="F177" s="844"/>
      <c r="G177" s="844"/>
      <c r="H177" s="169"/>
    </row>
    <row r="178" spans="2:8" x14ac:dyDescent="0.2">
      <c r="B178" s="169"/>
      <c r="C178" s="169"/>
      <c r="D178" s="852"/>
      <c r="E178" s="286"/>
      <c r="F178" s="286"/>
      <c r="G178" s="852"/>
      <c r="H178" s="169"/>
    </row>
    <row r="179" spans="2:8" x14ac:dyDescent="0.2">
      <c r="B179" s="169"/>
      <c r="C179" s="169"/>
      <c r="D179" s="852"/>
      <c r="E179" s="286"/>
      <c r="F179" s="286"/>
      <c r="G179" s="852"/>
      <c r="H179" s="169"/>
    </row>
    <row r="180" spans="2:8" x14ac:dyDescent="0.2">
      <c r="B180" s="169"/>
      <c r="C180" s="169"/>
      <c r="D180" s="286"/>
      <c r="E180" s="853"/>
      <c r="F180" s="853"/>
      <c r="G180" s="853"/>
      <c r="H180" s="169"/>
    </row>
    <row r="181" spans="2:8" x14ac:dyDescent="0.2">
      <c r="B181" s="169"/>
      <c r="C181" s="169"/>
      <c r="D181" s="286"/>
      <c r="E181" s="844"/>
      <c r="F181" s="844"/>
      <c r="G181" s="844"/>
      <c r="H181" s="169"/>
    </row>
    <row r="182" spans="2:8" x14ac:dyDescent="0.2">
      <c r="B182" s="169"/>
      <c r="C182" s="169"/>
      <c r="D182" s="286"/>
      <c r="E182" s="844"/>
      <c r="F182" s="844"/>
      <c r="G182" s="844"/>
      <c r="H182" s="169"/>
    </row>
    <row r="183" spans="2:8" x14ac:dyDescent="0.2">
      <c r="B183" s="169"/>
      <c r="C183" s="169"/>
      <c r="D183" s="286"/>
      <c r="E183" s="844"/>
      <c r="F183" s="844"/>
      <c r="G183" s="844"/>
      <c r="H183" s="169"/>
    </row>
    <row r="184" spans="2:8" x14ac:dyDescent="0.2">
      <c r="B184" s="169"/>
      <c r="C184" s="169"/>
      <c r="D184" s="286"/>
      <c r="E184" s="844"/>
      <c r="F184" s="844"/>
      <c r="G184" s="844"/>
      <c r="H184" s="169"/>
    </row>
    <row r="185" spans="2:8" x14ac:dyDescent="0.2">
      <c r="B185" s="169"/>
      <c r="C185" s="169"/>
      <c r="D185" s="286"/>
      <c r="E185" s="844"/>
      <c r="F185" s="844"/>
      <c r="G185" s="844"/>
      <c r="H185" s="169"/>
    </row>
    <row r="186" spans="2:8" x14ac:dyDescent="0.2">
      <c r="B186" s="169"/>
      <c r="C186" s="169"/>
      <c r="D186" s="286"/>
      <c r="E186" s="262"/>
      <c r="F186" s="262"/>
      <c r="G186" s="262"/>
      <c r="H186" s="169"/>
    </row>
    <row r="187" spans="2:8" x14ac:dyDescent="0.2">
      <c r="B187" s="169"/>
      <c r="C187" s="169"/>
      <c r="D187" s="286"/>
      <c r="E187" s="262"/>
      <c r="F187" s="262"/>
      <c r="G187" s="262"/>
      <c r="H187" s="169"/>
    </row>
    <row r="188" spans="2:8" x14ac:dyDescent="0.2">
      <c r="B188" s="169"/>
      <c r="C188" s="169"/>
      <c r="D188" s="286"/>
      <c r="E188" s="846"/>
      <c r="F188" s="846"/>
      <c r="G188" s="846"/>
      <c r="H188" s="169"/>
    </row>
    <row r="189" spans="2:8" x14ac:dyDescent="0.2">
      <c r="B189" s="169"/>
      <c r="C189" s="169"/>
      <c r="D189" s="286"/>
      <c r="E189" s="844"/>
      <c r="F189" s="844"/>
      <c r="G189" s="844"/>
      <c r="H189" s="169"/>
    </row>
    <row r="190" spans="2:8" x14ac:dyDescent="0.2">
      <c r="B190" s="169"/>
      <c r="C190" s="169"/>
      <c r="D190" s="286"/>
      <c r="E190" s="844"/>
      <c r="F190" s="844"/>
      <c r="G190" s="844"/>
      <c r="H190" s="169"/>
    </row>
    <row r="191" spans="2:8" x14ac:dyDescent="0.2">
      <c r="B191" s="169"/>
      <c r="C191" s="169"/>
      <c r="D191" s="286"/>
      <c r="E191" s="844"/>
      <c r="F191" s="844"/>
      <c r="G191" s="844"/>
      <c r="H191" s="169"/>
    </row>
    <row r="192" spans="2:8" x14ac:dyDescent="0.2">
      <c r="B192" s="169"/>
      <c r="C192" s="169"/>
      <c r="D192" s="286"/>
      <c r="E192" s="844"/>
      <c r="F192" s="844"/>
      <c r="G192" s="844"/>
      <c r="H192" s="169"/>
    </row>
    <row r="193" spans="2:8" x14ac:dyDescent="0.2">
      <c r="B193" s="169"/>
      <c r="C193" s="169"/>
      <c r="D193" s="286"/>
      <c r="E193" s="844"/>
      <c r="F193" s="844"/>
      <c r="G193" s="844"/>
      <c r="H193" s="169"/>
    </row>
    <row r="194" spans="2:8" x14ac:dyDescent="0.2">
      <c r="B194" s="169"/>
      <c r="C194" s="169"/>
      <c r="D194" s="286"/>
      <c r="E194" s="286"/>
      <c r="F194" s="286"/>
      <c r="G194" s="286"/>
      <c r="H194" s="169"/>
    </row>
    <row r="195" spans="2:8" x14ac:dyDescent="0.2">
      <c r="B195" s="169"/>
      <c r="C195" s="169"/>
      <c r="D195" s="286"/>
      <c r="E195" s="286"/>
      <c r="F195" s="286"/>
      <c r="G195" s="286"/>
      <c r="H195" s="169"/>
    </row>
    <row r="196" spans="2:8" x14ac:dyDescent="0.2">
      <c r="B196" s="169"/>
      <c r="C196" s="169"/>
      <c r="D196" s="286"/>
      <c r="E196" s="846"/>
      <c r="F196" s="846"/>
      <c r="G196" s="846"/>
      <c r="H196" s="169"/>
    </row>
    <row r="197" spans="2:8" x14ac:dyDescent="0.2">
      <c r="B197" s="169"/>
      <c r="C197" s="169"/>
      <c r="D197" s="286"/>
      <c r="E197" s="844"/>
      <c r="F197" s="844"/>
      <c r="G197" s="844"/>
      <c r="H197" s="169"/>
    </row>
    <row r="198" spans="2:8" x14ac:dyDescent="0.2">
      <c r="B198" s="169"/>
      <c r="C198" s="169"/>
      <c r="D198" s="286"/>
      <c r="E198" s="844"/>
      <c r="F198" s="844"/>
      <c r="G198" s="844"/>
      <c r="H198" s="169"/>
    </row>
    <row r="199" spans="2:8" x14ac:dyDescent="0.2">
      <c r="B199" s="169"/>
      <c r="C199" s="169"/>
      <c r="D199" s="286"/>
      <c r="E199" s="844"/>
      <c r="F199" s="844"/>
      <c r="G199" s="844"/>
      <c r="H199" s="169"/>
    </row>
    <row r="200" spans="2:8" x14ac:dyDescent="0.2">
      <c r="B200" s="169"/>
      <c r="C200" s="169"/>
      <c r="D200" s="286"/>
      <c r="E200" s="844"/>
      <c r="F200" s="844"/>
      <c r="G200" s="844"/>
      <c r="H200" s="169"/>
    </row>
    <row r="201" spans="2:8" x14ac:dyDescent="0.2">
      <c r="B201" s="169"/>
      <c r="C201" s="169"/>
      <c r="D201" s="286"/>
      <c r="E201" s="844"/>
      <c r="F201" s="844"/>
      <c r="G201" s="844"/>
      <c r="H201" s="169"/>
    </row>
    <row r="202" spans="2:8" x14ac:dyDescent="0.2">
      <c r="B202" s="169"/>
      <c r="C202" s="169"/>
      <c r="D202" s="286"/>
      <c r="E202" s="286"/>
      <c r="F202" s="286"/>
      <c r="G202" s="286"/>
      <c r="H202" s="169"/>
    </row>
    <row r="203" spans="2:8" x14ac:dyDescent="0.2">
      <c r="B203" s="169"/>
      <c r="C203" s="169"/>
      <c r="D203" s="286"/>
      <c r="E203" s="286"/>
      <c r="F203" s="286"/>
      <c r="G203" s="286"/>
      <c r="H203" s="169"/>
    </row>
    <row r="204" spans="2:8" x14ac:dyDescent="0.2">
      <c r="B204" s="169"/>
      <c r="C204" s="169"/>
      <c r="D204" s="286"/>
      <c r="E204" s="286"/>
      <c r="F204" s="286"/>
      <c r="G204" s="286"/>
      <c r="H204" s="169"/>
    </row>
    <row r="205" spans="2:8" x14ac:dyDescent="0.2">
      <c r="B205" s="169"/>
      <c r="C205" s="169"/>
      <c r="D205" s="286"/>
      <c r="E205" s="286"/>
      <c r="F205" s="286"/>
      <c r="G205" s="286"/>
      <c r="H205" s="169"/>
    </row>
    <row r="206" spans="2:8" x14ac:dyDescent="0.2">
      <c r="B206" s="169"/>
      <c r="C206" s="169"/>
      <c r="D206" s="286"/>
      <c r="E206" s="286"/>
      <c r="F206" s="844"/>
      <c r="G206" s="844"/>
      <c r="H206" s="169"/>
    </row>
    <row r="207" spans="2:8" x14ac:dyDescent="0.2">
      <c r="B207" s="169"/>
      <c r="C207" s="169"/>
      <c r="D207" s="286"/>
      <c r="E207" s="844"/>
      <c r="F207" s="844"/>
      <c r="G207" s="286"/>
      <c r="H207" s="169"/>
    </row>
    <row r="208" spans="2:8" x14ac:dyDescent="0.2">
      <c r="B208" s="169"/>
      <c r="C208" s="169"/>
      <c r="D208" s="286"/>
      <c r="E208" s="286"/>
      <c r="F208" s="844"/>
      <c r="G208" s="844"/>
      <c r="H208" s="169"/>
    </row>
    <row r="209" spans="2:8" x14ac:dyDescent="0.2">
      <c r="B209" s="169"/>
      <c r="C209" s="169"/>
      <c r="D209" s="286"/>
      <c r="E209" s="286"/>
      <c r="F209" s="286"/>
      <c r="G209" s="286"/>
      <c r="H209" s="169"/>
    </row>
    <row r="210" spans="2:8" x14ac:dyDescent="0.2">
      <c r="B210" s="169"/>
      <c r="C210" s="169"/>
      <c r="D210" s="286"/>
      <c r="E210" s="286"/>
      <c r="F210" s="286"/>
      <c r="G210" s="286"/>
      <c r="H210" s="169"/>
    </row>
    <row r="211" spans="2:8" x14ac:dyDescent="0.2">
      <c r="B211" s="169"/>
      <c r="C211" s="169"/>
      <c r="D211" s="286"/>
      <c r="E211" s="286"/>
      <c r="F211" s="286"/>
      <c r="G211" s="286"/>
      <c r="H211" s="169"/>
    </row>
    <row r="212" spans="2:8" x14ac:dyDescent="0.2">
      <c r="B212" s="169"/>
      <c r="C212" s="169"/>
      <c r="D212" s="286"/>
      <c r="E212" s="846"/>
      <c r="F212" s="846"/>
      <c r="G212" s="846"/>
      <c r="H212" s="169"/>
    </row>
    <row r="213" spans="2:8" x14ac:dyDescent="0.2">
      <c r="B213" s="169"/>
      <c r="C213" s="169"/>
      <c r="D213" s="286"/>
      <c r="E213" s="844"/>
      <c r="F213" s="844"/>
      <c r="G213" s="844"/>
      <c r="H213" s="169"/>
    </row>
    <row r="214" spans="2:8" x14ac:dyDescent="0.2">
      <c r="B214" s="169"/>
      <c r="C214" s="169"/>
      <c r="D214" s="286"/>
      <c r="E214" s="844"/>
      <c r="F214" s="844"/>
      <c r="G214" s="844"/>
      <c r="H214" s="169"/>
    </row>
    <row r="215" spans="2:8" x14ac:dyDescent="0.2">
      <c r="B215" s="169"/>
      <c r="C215" s="169"/>
      <c r="D215" s="286"/>
      <c r="E215" s="844"/>
      <c r="F215" s="844"/>
      <c r="G215" s="844"/>
      <c r="H215" s="169"/>
    </row>
    <row r="216" spans="2:8" x14ac:dyDescent="0.2">
      <c r="B216" s="169"/>
      <c r="C216" s="169"/>
      <c r="D216" s="286"/>
      <c r="E216" s="844"/>
      <c r="F216" s="844"/>
      <c r="G216" s="844"/>
      <c r="H216" s="169"/>
    </row>
    <row r="217" spans="2:8" x14ac:dyDescent="0.2">
      <c r="B217" s="169"/>
      <c r="C217" s="169"/>
      <c r="D217" s="286"/>
      <c r="E217" s="844"/>
      <c r="F217" s="844"/>
      <c r="G217" s="844"/>
      <c r="H217" s="169"/>
    </row>
    <row r="218" spans="2:8" x14ac:dyDescent="0.2">
      <c r="B218" s="169"/>
      <c r="C218" s="169"/>
      <c r="D218" s="286"/>
      <c r="E218" s="286"/>
      <c r="F218" s="286"/>
      <c r="G218" s="286"/>
      <c r="H218" s="169"/>
    </row>
    <row r="219" spans="2:8" x14ac:dyDescent="0.2">
      <c r="B219" s="169"/>
      <c r="C219" s="169"/>
      <c r="D219" s="286"/>
      <c r="E219" s="286"/>
      <c r="F219" s="286"/>
      <c r="G219" s="286"/>
      <c r="H219" s="169"/>
    </row>
    <row r="220" spans="2:8" x14ac:dyDescent="0.2">
      <c r="B220" s="169"/>
      <c r="C220" s="169"/>
      <c r="D220" s="286"/>
      <c r="E220" s="846"/>
      <c r="F220" s="846"/>
      <c r="G220" s="846"/>
      <c r="H220" s="169"/>
    </row>
    <row r="221" spans="2:8" x14ac:dyDescent="0.2">
      <c r="B221" s="169"/>
      <c r="C221" s="169"/>
      <c r="D221" s="286"/>
      <c r="E221" s="844"/>
      <c r="F221" s="844"/>
      <c r="G221" s="844"/>
      <c r="H221" s="169"/>
    </row>
    <row r="222" spans="2:8" x14ac:dyDescent="0.2">
      <c r="B222" s="169"/>
      <c r="C222" s="169"/>
      <c r="D222" s="286"/>
      <c r="E222" s="844"/>
      <c r="F222" s="844"/>
      <c r="G222" s="844"/>
      <c r="H222" s="169"/>
    </row>
    <row r="223" spans="2:8" x14ac:dyDescent="0.2">
      <c r="B223" s="169"/>
      <c r="C223" s="169"/>
      <c r="D223" s="286"/>
      <c r="E223" s="844"/>
      <c r="F223" s="844"/>
      <c r="G223" s="844"/>
      <c r="H223" s="169"/>
    </row>
    <row r="224" spans="2:8" x14ac:dyDescent="0.2">
      <c r="B224" s="169"/>
      <c r="C224" s="169"/>
      <c r="D224" s="286"/>
      <c r="E224" s="844"/>
      <c r="F224" s="844"/>
      <c r="G224" s="844"/>
      <c r="H224" s="169"/>
    </row>
    <row r="225" spans="2:8" x14ac:dyDescent="0.2">
      <c r="B225" s="169"/>
      <c r="C225" s="169"/>
      <c r="D225" s="286"/>
      <c r="E225" s="844"/>
      <c r="F225" s="844"/>
      <c r="G225" s="844"/>
      <c r="H225" s="169"/>
    </row>
    <row r="226" spans="2:8" x14ac:dyDescent="0.2">
      <c r="B226" s="169"/>
      <c r="C226" s="169"/>
      <c r="D226" s="286"/>
      <c r="E226" s="286"/>
      <c r="F226" s="286"/>
      <c r="G226" s="286"/>
      <c r="H226" s="169"/>
    </row>
    <row r="227" spans="2:8" x14ac:dyDescent="0.2">
      <c r="B227" s="169"/>
      <c r="C227" s="169"/>
      <c r="D227" s="286"/>
      <c r="E227" s="286"/>
      <c r="F227" s="286"/>
      <c r="G227" s="286"/>
      <c r="H227" s="169"/>
    </row>
    <row r="228" spans="2:8" x14ac:dyDescent="0.2">
      <c r="B228" s="169"/>
      <c r="C228" s="169"/>
      <c r="D228" s="169"/>
      <c r="E228" s="169"/>
      <c r="F228" s="169"/>
      <c r="G228" s="169"/>
      <c r="H228" s="169"/>
    </row>
  </sheetData>
  <mergeCells count="9">
    <mergeCell ref="A10:E10"/>
    <mergeCell ref="A11:E11"/>
    <mergeCell ref="A12:E12"/>
    <mergeCell ref="A2:A4"/>
    <mergeCell ref="A1:E1"/>
    <mergeCell ref="B2:D2"/>
    <mergeCell ref="B3:C3"/>
    <mergeCell ref="D3:D4"/>
    <mergeCell ref="E2:E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90"/>
  <sheetViews>
    <sheetView tabSelected="1" zoomScaleNormal="100"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881" t="s">
        <v>481</v>
      </c>
      <c r="B1" s="882"/>
      <c r="C1" s="882"/>
      <c r="D1" s="882"/>
      <c r="E1" s="882"/>
      <c r="F1" s="882"/>
      <c r="G1" s="882"/>
      <c r="H1" s="882"/>
      <c r="I1" s="882"/>
      <c r="J1" s="883"/>
      <c r="K1" s="884"/>
      <c r="M1" s="880"/>
      <c r="N1" s="880"/>
      <c r="O1" s="880"/>
      <c r="P1" s="880"/>
      <c r="Q1" s="880"/>
      <c r="R1" s="880"/>
      <c r="S1" s="880"/>
      <c r="T1" s="880"/>
      <c r="U1" s="880"/>
      <c r="V1" s="880"/>
      <c r="W1" s="880"/>
    </row>
    <row r="2" spans="1:23" s="5" customFormat="1" ht="38.25" customHeight="1" x14ac:dyDescent="0.25">
      <c r="A2" s="889" t="s">
        <v>554</v>
      </c>
      <c r="B2" s="8"/>
      <c r="C2" s="885" t="s">
        <v>0</v>
      </c>
      <c r="D2" s="886"/>
      <c r="E2" s="885" t="s">
        <v>2</v>
      </c>
      <c r="F2" s="886"/>
      <c r="G2" s="885" t="s">
        <v>1</v>
      </c>
      <c r="H2" s="886"/>
      <c r="I2" s="887" t="s">
        <v>3</v>
      </c>
      <c r="J2" s="888"/>
      <c r="K2" s="34" t="s">
        <v>4</v>
      </c>
      <c r="N2" s="66"/>
      <c r="O2" s="66"/>
      <c r="P2" s="66"/>
      <c r="Q2" s="66"/>
      <c r="R2" s="66"/>
      <c r="S2" s="66"/>
      <c r="T2" s="66"/>
      <c r="U2" s="66"/>
      <c r="V2" s="66"/>
      <c r="W2" s="66"/>
    </row>
    <row r="3" spans="1:23" s="5" customFormat="1" ht="13.5" customHeight="1" thickBot="1" x14ac:dyDescent="0.25">
      <c r="A3" s="890"/>
      <c r="B3" s="36"/>
      <c r="C3" s="37" t="s">
        <v>23</v>
      </c>
      <c r="D3" s="37" t="s">
        <v>24</v>
      </c>
      <c r="E3" s="37" t="s">
        <v>23</v>
      </c>
      <c r="F3" s="37" t="s">
        <v>24</v>
      </c>
      <c r="G3" s="37" t="s">
        <v>23</v>
      </c>
      <c r="H3" s="37" t="s">
        <v>24</v>
      </c>
      <c r="I3" s="96" t="s">
        <v>23</v>
      </c>
      <c r="J3" s="96" t="s">
        <v>24</v>
      </c>
      <c r="K3" s="31"/>
      <c r="M3" s="51"/>
    </row>
    <row r="4" spans="1:23" s="2" customFormat="1" ht="26.25" customHeight="1" x14ac:dyDescent="0.2">
      <c r="A4" s="16" t="s">
        <v>10</v>
      </c>
      <c r="B4" s="14" t="s">
        <v>9</v>
      </c>
      <c r="C4" s="877"/>
      <c r="D4" s="878"/>
      <c r="E4" s="878"/>
      <c r="F4" s="878"/>
      <c r="G4" s="878"/>
      <c r="H4" s="878"/>
      <c r="I4" s="878"/>
      <c r="J4" s="878"/>
      <c r="K4" s="879"/>
    </row>
    <row r="5" spans="1:23" x14ac:dyDescent="0.2">
      <c r="A5" s="18" t="s">
        <v>5</v>
      </c>
      <c r="B5" s="10" t="s">
        <v>8</v>
      </c>
      <c r="C5" s="163">
        <v>102</v>
      </c>
      <c r="D5" s="163">
        <v>37</v>
      </c>
      <c r="E5" s="163">
        <v>3</v>
      </c>
      <c r="F5" s="163">
        <v>0</v>
      </c>
      <c r="G5" s="163">
        <v>94</v>
      </c>
      <c r="H5" s="163">
        <v>22</v>
      </c>
      <c r="I5" s="163">
        <v>151</v>
      </c>
      <c r="J5" s="163">
        <v>142</v>
      </c>
      <c r="K5" s="166">
        <v>551</v>
      </c>
    </row>
    <row r="6" spans="1:23" x14ac:dyDescent="0.2">
      <c r="A6" s="18" t="s">
        <v>11</v>
      </c>
      <c r="B6" s="12" t="s">
        <v>6</v>
      </c>
      <c r="C6" s="163">
        <v>151</v>
      </c>
      <c r="D6" s="163">
        <v>80</v>
      </c>
      <c r="E6" s="163">
        <v>3</v>
      </c>
      <c r="F6" s="163">
        <v>2</v>
      </c>
      <c r="G6" s="163">
        <v>154</v>
      </c>
      <c r="H6" s="163">
        <v>75</v>
      </c>
      <c r="I6" s="163">
        <v>118</v>
      </c>
      <c r="J6" s="163">
        <v>118</v>
      </c>
      <c r="K6" s="166">
        <v>701</v>
      </c>
    </row>
    <row r="7" spans="1:23" ht="25.5" x14ac:dyDescent="0.2">
      <c r="A7" s="18" t="s">
        <v>12</v>
      </c>
      <c r="B7" s="12">
        <v>41.43</v>
      </c>
      <c r="C7" s="163">
        <v>36</v>
      </c>
      <c r="D7" s="163">
        <v>24</v>
      </c>
      <c r="E7" s="163">
        <v>2</v>
      </c>
      <c r="F7" s="163">
        <v>0</v>
      </c>
      <c r="G7" s="163">
        <v>44</v>
      </c>
      <c r="H7" s="163">
        <v>23</v>
      </c>
      <c r="I7" s="163">
        <v>25</v>
      </c>
      <c r="J7" s="163">
        <v>25</v>
      </c>
      <c r="K7" s="166">
        <v>179</v>
      </c>
    </row>
    <row r="8" spans="1:23" ht="25.5" x14ac:dyDescent="0.2">
      <c r="A8" s="18" t="s">
        <v>13</v>
      </c>
      <c r="B8" s="12" t="s">
        <v>7</v>
      </c>
      <c r="C8" s="163">
        <v>53</v>
      </c>
      <c r="D8" s="163">
        <v>40</v>
      </c>
      <c r="E8" s="163">
        <v>20</v>
      </c>
      <c r="F8" s="163">
        <v>3</v>
      </c>
      <c r="G8" s="163">
        <v>21</v>
      </c>
      <c r="H8" s="163">
        <v>15</v>
      </c>
      <c r="I8" s="163">
        <v>130</v>
      </c>
      <c r="J8" s="163">
        <v>128</v>
      </c>
      <c r="K8" s="166">
        <v>410</v>
      </c>
    </row>
    <row r="9" spans="1:23" ht="25.5" x14ac:dyDescent="0.2">
      <c r="A9" s="18" t="s">
        <v>14</v>
      </c>
      <c r="B9" s="12" t="s">
        <v>20</v>
      </c>
      <c r="C9" s="163">
        <v>118</v>
      </c>
      <c r="D9" s="163">
        <v>54</v>
      </c>
      <c r="E9" s="163">
        <v>18</v>
      </c>
      <c r="F9" s="163">
        <v>6</v>
      </c>
      <c r="G9" s="163">
        <v>109</v>
      </c>
      <c r="H9" s="163">
        <v>45</v>
      </c>
      <c r="I9" s="163">
        <v>82</v>
      </c>
      <c r="J9" s="163">
        <v>82</v>
      </c>
      <c r="K9" s="166">
        <v>514</v>
      </c>
    </row>
    <row r="10" spans="1:23" x14ac:dyDescent="0.2">
      <c r="A10" s="18" t="s">
        <v>15</v>
      </c>
      <c r="B10" s="12">
        <v>62.65</v>
      </c>
      <c r="C10" s="163">
        <v>64</v>
      </c>
      <c r="D10" s="163">
        <v>38</v>
      </c>
      <c r="E10" s="163">
        <v>5</v>
      </c>
      <c r="F10" s="163">
        <v>0</v>
      </c>
      <c r="G10" s="163">
        <v>65</v>
      </c>
      <c r="H10" s="163">
        <v>32</v>
      </c>
      <c r="I10" s="163">
        <v>59</v>
      </c>
      <c r="J10" s="163">
        <v>58</v>
      </c>
      <c r="K10" s="166">
        <v>321</v>
      </c>
    </row>
    <row r="11" spans="1:23" ht="25.5" x14ac:dyDescent="0.2">
      <c r="A11" s="18" t="s">
        <v>16</v>
      </c>
      <c r="B11" s="12">
        <v>68</v>
      </c>
      <c r="C11" s="163">
        <v>2</v>
      </c>
      <c r="D11" s="163">
        <v>2</v>
      </c>
      <c r="E11" s="163">
        <v>4</v>
      </c>
      <c r="F11" s="163">
        <v>0</v>
      </c>
      <c r="G11" s="163">
        <v>2</v>
      </c>
      <c r="H11" s="163">
        <v>1</v>
      </c>
      <c r="I11" s="163">
        <v>5</v>
      </c>
      <c r="J11" s="163">
        <v>5</v>
      </c>
      <c r="K11" s="166">
        <v>21</v>
      </c>
    </row>
    <row r="12" spans="1:23" ht="25.5" x14ac:dyDescent="0.2">
      <c r="A12" s="18" t="s">
        <v>17</v>
      </c>
      <c r="B12" s="12">
        <v>74.75</v>
      </c>
      <c r="C12" s="163">
        <v>60</v>
      </c>
      <c r="D12" s="163">
        <v>55</v>
      </c>
      <c r="E12" s="163">
        <v>29</v>
      </c>
      <c r="F12" s="163">
        <v>17</v>
      </c>
      <c r="G12" s="163">
        <v>77</v>
      </c>
      <c r="H12" s="163">
        <v>57</v>
      </c>
      <c r="I12" s="163">
        <v>35</v>
      </c>
      <c r="J12" s="163">
        <v>35</v>
      </c>
      <c r="K12" s="166">
        <v>365</v>
      </c>
    </row>
    <row r="13" spans="1:23" ht="25.5" x14ac:dyDescent="0.2">
      <c r="A13" s="18" t="s">
        <v>18</v>
      </c>
      <c r="B13" s="12">
        <v>77</v>
      </c>
      <c r="C13" s="163">
        <v>6</v>
      </c>
      <c r="D13" s="163">
        <v>3</v>
      </c>
      <c r="E13" s="163">
        <v>4</v>
      </c>
      <c r="F13" s="163">
        <v>3</v>
      </c>
      <c r="G13" s="163">
        <v>4</v>
      </c>
      <c r="H13" s="163">
        <v>2</v>
      </c>
      <c r="I13" s="163">
        <v>8</v>
      </c>
      <c r="J13" s="163">
        <v>8</v>
      </c>
      <c r="K13" s="166">
        <v>38</v>
      </c>
    </row>
    <row r="14" spans="1:23" ht="26.25" thickBot="1" x14ac:dyDescent="0.25">
      <c r="A14" s="18" t="s">
        <v>19</v>
      </c>
      <c r="B14" s="12">
        <v>81.819999999999993</v>
      </c>
      <c r="C14" s="163">
        <v>32</v>
      </c>
      <c r="D14" s="163">
        <v>8</v>
      </c>
      <c r="E14" s="163">
        <v>4</v>
      </c>
      <c r="F14" s="163">
        <v>1</v>
      </c>
      <c r="G14" s="163">
        <v>36</v>
      </c>
      <c r="H14" s="163">
        <v>6</v>
      </c>
      <c r="I14" s="164">
        <v>25</v>
      </c>
      <c r="J14" s="164">
        <v>26</v>
      </c>
      <c r="K14" s="166">
        <v>138</v>
      </c>
    </row>
    <row r="15" spans="1:23" ht="13.5" thickBot="1" x14ac:dyDescent="0.25">
      <c r="A15" s="86" t="s">
        <v>123</v>
      </c>
      <c r="B15" s="114" t="s">
        <v>122</v>
      </c>
      <c r="C15" s="167">
        <v>624</v>
      </c>
      <c r="D15" s="167">
        <v>341</v>
      </c>
      <c r="E15" s="167">
        <v>92</v>
      </c>
      <c r="F15" s="167">
        <v>32</v>
      </c>
      <c r="G15" s="167">
        <v>606</v>
      </c>
      <c r="H15" s="167">
        <v>278</v>
      </c>
      <c r="I15" s="167">
        <v>638</v>
      </c>
      <c r="J15" s="167">
        <v>627</v>
      </c>
      <c r="K15" s="168">
        <v>3238</v>
      </c>
    </row>
    <row r="17" spans="1:2" x14ac:dyDescent="0.2">
      <c r="A17" s="2" t="s">
        <v>21</v>
      </c>
      <c r="B17" s="4" t="s">
        <v>22</v>
      </c>
    </row>
    <row r="18" spans="1:2" x14ac:dyDescent="0.2">
      <c r="A18" s="4" t="s">
        <v>198</v>
      </c>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c r="B37" s="1"/>
    </row>
    <row r="38" spans="1:2" x14ac:dyDescent="0.2">
      <c r="A38" s="1"/>
      <c r="B38" s="1"/>
    </row>
    <row r="39" spans="1:2" x14ac:dyDescent="0.2">
      <c r="A39" s="1"/>
      <c r="B39" s="1"/>
    </row>
    <row r="40" spans="1:2" x14ac:dyDescent="0.2">
      <c r="A40" s="1"/>
      <c r="B40" s="1"/>
    </row>
    <row r="41" spans="1:2" x14ac:dyDescent="0.2">
      <c r="A41" s="1"/>
      <c r="B41" s="1"/>
    </row>
    <row r="42" spans="1:2" x14ac:dyDescent="0.2">
      <c r="A42" s="1"/>
      <c r="B42" s="1"/>
    </row>
    <row r="43" spans="1:2" x14ac:dyDescent="0.2">
      <c r="A43" s="1"/>
      <c r="B43" s="1"/>
    </row>
    <row r="44" spans="1:2" x14ac:dyDescent="0.2">
      <c r="A44" s="1"/>
      <c r="B44" s="1"/>
    </row>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sheetData>
  <mergeCells count="8">
    <mergeCell ref="C4:K4"/>
    <mergeCell ref="M1:W1"/>
    <mergeCell ref="A1:K1"/>
    <mergeCell ref="C2:D2"/>
    <mergeCell ref="E2:F2"/>
    <mergeCell ref="G2:H2"/>
    <mergeCell ref="I2:J2"/>
    <mergeCell ref="A2:A3"/>
  </mergeCells>
  <pageMargins left="0.7" right="0.7" top="0.75" bottom="0.75" header="0.3" footer="0.3"/>
  <pageSetup paperSize="9" scale="6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sqref="A1:E1"/>
    </sheetView>
  </sheetViews>
  <sheetFormatPr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5" ht="41.25" customHeight="1" x14ac:dyDescent="0.2">
      <c r="A1" s="892" t="s">
        <v>519</v>
      </c>
      <c r="B1" s="988"/>
      <c r="C1" s="988"/>
      <c r="D1" s="988"/>
      <c r="E1" s="990"/>
    </row>
    <row r="2" spans="1:5" s="5" customFormat="1" ht="38.25" customHeight="1" x14ac:dyDescent="0.2">
      <c r="A2" s="889" t="s">
        <v>554</v>
      </c>
      <c r="B2" s="1000" t="s">
        <v>157</v>
      </c>
      <c r="C2" s="1000"/>
      <c r="D2" s="143"/>
      <c r="E2" s="1001" t="s">
        <v>4</v>
      </c>
    </row>
    <row r="3" spans="1:5" s="5" customFormat="1" ht="41.25" customHeight="1" x14ac:dyDescent="0.2">
      <c r="A3" s="905"/>
      <c r="B3" s="143" t="s">
        <v>4</v>
      </c>
      <c r="C3" s="7" t="s">
        <v>66</v>
      </c>
      <c r="D3" s="143" t="s">
        <v>64</v>
      </c>
      <c r="E3" s="1001"/>
    </row>
    <row r="4" spans="1:5" ht="12.75" customHeight="1" x14ac:dyDescent="0.2">
      <c r="A4" s="18" t="s">
        <v>129</v>
      </c>
      <c r="B4" s="287">
        <v>261</v>
      </c>
      <c r="C4" s="156">
        <v>42</v>
      </c>
      <c r="D4" s="156">
        <v>417</v>
      </c>
      <c r="E4" s="322">
        <f>SUM(B4,D4)</f>
        <v>678</v>
      </c>
    </row>
    <row r="5" spans="1:5" ht="12.75" customHeight="1" x14ac:dyDescent="0.2">
      <c r="A5" s="18" t="s">
        <v>130</v>
      </c>
      <c r="B5" s="287">
        <v>205</v>
      </c>
      <c r="C5" s="156">
        <v>11</v>
      </c>
      <c r="D5" s="156">
        <v>5405</v>
      </c>
      <c r="E5" s="322">
        <f t="shared" ref="E5:E9" si="0">SUM(B5,D5)</f>
        <v>5610</v>
      </c>
    </row>
    <row r="6" spans="1:5" ht="25.5" x14ac:dyDescent="0.2">
      <c r="A6" s="18" t="s">
        <v>131</v>
      </c>
      <c r="B6" s="287">
        <v>358</v>
      </c>
      <c r="C6" s="156">
        <v>10</v>
      </c>
      <c r="D6" s="156">
        <v>6175</v>
      </c>
      <c r="E6" s="322">
        <f t="shared" si="0"/>
        <v>6533</v>
      </c>
    </row>
    <row r="7" spans="1:5" ht="38.25" x14ac:dyDescent="0.2">
      <c r="A7" s="18" t="s">
        <v>132</v>
      </c>
      <c r="B7" s="287">
        <v>400</v>
      </c>
      <c r="C7" s="156">
        <v>52</v>
      </c>
      <c r="D7" s="156">
        <v>4571</v>
      </c>
      <c r="E7" s="322">
        <f t="shared" si="0"/>
        <v>4971</v>
      </c>
    </row>
    <row r="8" spans="1:5" ht="38.25" x14ac:dyDescent="0.2">
      <c r="A8" s="18" t="s">
        <v>133</v>
      </c>
      <c r="B8" s="287">
        <v>160</v>
      </c>
      <c r="C8" s="156">
        <v>7</v>
      </c>
      <c r="D8" s="156">
        <v>1562</v>
      </c>
      <c r="E8" s="322">
        <f t="shared" si="0"/>
        <v>1722</v>
      </c>
    </row>
    <row r="9" spans="1:5" ht="13.5" thickBot="1" x14ac:dyDescent="0.25">
      <c r="A9" s="124" t="s">
        <v>152</v>
      </c>
      <c r="B9" s="323">
        <v>1052035.33</v>
      </c>
      <c r="C9" s="324">
        <v>95026.335999999996</v>
      </c>
      <c r="D9" s="324">
        <v>662240.78599999996</v>
      </c>
      <c r="E9" s="325">
        <f t="shared" si="0"/>
        <v>1714276.1159999999</v>
      </c>
    </row>
    <row r="10" spans="1:5" x14ac:dyDescent="0.2">
      <c r="A10" s="103"/>
      <c r="B10" s="104"/>
      <c r="C10" s="101"/>
      <c r="D10" s="101"/>
      <c r="E10" s="101"/>
    </row>
    <row r="11" spans="1:5" ht="15" customHeight="1" x14ac:dyDescent="0.2">
      <c r="A11" s="951" t="s">
        <v>134</v>
      </c>
      <c r="B11" s="951"/>
      <c r="C11" s="951"/>
      <c r="D11" s="951"/>
      <c r="E11" s="951"/>
    </row>
    <row r="12" spans="1:5" ht="50.25" customHeight="1" x14ac:dyDescent="0.2">
      <c r="A12" s="984" t="s">
        <v>153</v>
      </c>
      <c r="B12" s="984"/>
      <c r="C12" s="984"/>
      <c r="D12" s="984"/>
      <c r="E12" s="984"/>
    </row>
    <row r="13" spans="1:5" ht="45" customHeight="1" x14ac:dyDescent="0.2">
      <c r="A13" s="984" t="s">
        <v>154</v>
      </c>
      <c r="B13" s="984"/>
      <c r="C13" s="984"/>
      <c r="D13" s="984"/>
      <c r="E13" s="984"/>
    </row>
    <row r="14" spans="1:5" ht="30" customHeight="1" x14ac:dyDescent="0.2">
      <c r="A14" s="951" t="s">
        <v>155</v>
      </c>
      <c r="B14" s="951"/>
      <c r="C14" s="951"/>
      <c r="D14" s="951"/>
      <c r="E14" s="951"/>
    </row>
    <row r="15" spans="1:5" ht="30" customHeight="1" x14ac:dyDescent="0.2">
      <c r="A15" s="951" t="s">
        <v>156</v>
      </c>
      <c r="B15" s="951"/>
      <c r="C15" s="951"/>
      <c r="D15" s="951"/>
      <c r="E15" s="951"/>
    </row>
    <row r="16" spans="1:5" ht="30" customHeight="1" x14ac:dyDescent="0.2">
      <c r="A16" s="999" t="s">
        <v>151</v>
      </c>
      <c r="B16" s="999"/>
      <c r="C16" s="999"/>
      <c r="D16" s="999"/>
      <c r="E16" s="999"/>
    </row>
  </sheetData>
  <mergeCells count="10">
    <mergeCell ref="A14:E14"/>
    <mergeCell ref="A15:E15"/>
    <mergeCell ref="A16:E16"/>
    <mergeCell ref="A1:E1"/>
    <mergeCell ref="B2:C2"/>
    <mergeCell ref="E2:E3"/>
    <mergeCell ref="A11:E11"/>
    <mergeCell ref="A12:E12"/>
    <mergeCell ref="A13:E13"/>
    <mergeCell ref="A2:A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pageSetUpPr fitToPage="1"/>
  </sheetPr>
  <dimension ref="A1:J262"/>
  <sheetViews>
    <sheetView zoomScaleNormal="100" workbookViewId="0">
      <selection sqref="A1:I1"/>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1002" t="s">
        <v>518</v>
      </c>
      <c r="B1" s="1003"/>
      <c r="C1" s="1003"/>
      <c r="D1" s="1003"/>
      <c r="E1" s="1003"/>
      <c r="F1" s="1003"/>
      <c r="G1" s="1003"/>
      <c r="H1" s="1003"/>
      <c r="I1" s="1004"/>
      <c r="J1" s="61"/>
    </row>
    <row r="2" spans="1:10" s="6" customFormat="1" ht="38.25" customHeight="1" thickBot="1" x14ac:dyDescent="0.25">
      <c r="A2" s="70" t="s">
        <v>554</v>
      </c>
      <c r="B2" s="1005" t="s">
        <v>60</v>
      </c>
      <c r="C2" s="1006"/>
      <c r="D2" s="1007" t="s">
        <v>61</v>
      </c>
      <c r="E2" s="1009" t="s">
        <v>62</v>
      </c>
      <c r="F2" s="1007" t="s">
        <v>63</v>
      </c>
      <c r="G2" s="1009" t="s">
        <v>158</v>
      </c>
      <c r="H2" s="1007" t="s">
        <v>159</v>
      </c>
      <c r="I2" s="1011" t="s">
        <v>126</v>
      </c>
    </row>
    <row r="3" spans="1:10" s="6" customFormat="1" ht="38.25" customHeight="1" x14ac:dyDescent="0.2">
      <c r="A3" s="94" t="s">
        <v>88</v>
      </c>
      <c r="B3" s="107" t="s">
        <v>90</v>
      </c>
      <c r="C3" s="106" t="s">
        <v>192</v>
      </c>
      <c r="D3" s="1008"/>
      <c r="E3" s="1010"/>
      <c r="F3" s="1008"/>
      <c r="G3" s="1010"/>
      <c r="H3" s="1008"/>
      <c r="I3" s="1012"/>
    </row>
    <row r="4" spans="1:10" s="6" customFormat="1" x14ac:dyDescent="0.2">
      <c r="A4" s="139" t="s">
        <v>231</v>
      </c>
      <c r="B4" s="810">
        <v>0</v>
      </c>
      <c r="C4" s="811">
        <v>0</v>
      </c>
      <c r="D4" s="812">
        <v>2</v>
      </c>
      <c r="E4" s="813">
        <v>1</v>
      </c>
      <c r="F4" s="814">
        <v>0</v>
      </c>
      <c r="G4" s="813">
        <v>0</v>
      </c>
      <c r="H4" s="814">
        <v>0</v>
      </c>
      <c r="I4" s="815">
        <v>3</v>
      </c>
    </row>
    <row r="5" spans="1:10" s="6" customFormat="1" x14ac:dyDescent="0.2">
      <c r="A5" s="139" t="s">
        <v>232</v>
      </c>
      <c r="B5" s="810">
        <v>0</v>
      </c>
      <c r="C5" s="816">
        <v>0</v>
      </c>
      <c r="D5" s="812">
        <v>0</v>
      </c>
      <c r="E5" s="813">
        <v>0</v>
      </c>
      <c r="F5" s="814">
        <v>0</v>
      </c>
      <c r="G5" s="817">
        <v>0</v>
      </c>
      <c r="H5" s="814">
        <v>0</v>
      </c>
      <c r="I5" s="815">
        <v>0</v>
      </c>
    </row>
    <row r="6" spans="1:10" s="6" customFormat="1" x14ac:dyDescent="0.2">
      <c r="A6" s="139" t="s">
        <v>233</v>
      </c>
      <c r="B6" s="810">
        <v>2</v>
      </c>
      <c r="C6" s="816">
        <v>0</v>
      </c>
      <c r="D6" s="812">
        <v>19</v>
      </c>
      <c r="E6" s="813">
        <v>9</v>
      </c>
      <c r="F6" s="814">
        <v>2</v>
      </c>
      <c r="G6" s="817">
        <v>0</v>
      </c>
      <c r="H6" s="814">
        <v>0</v>
      </c>
      <c r="I6" s="815">
        <v>32</v>
      </c>
    </row>
    <row r="7" spans="1:10" s="6" customFormat="1" x14ac:dyDescent="0.2">
      <c r="A7" s="139" t="s">
        <v>234</v>
      </c>
      <c r="B7" s="810">
        <v>2</v>
      </c>
      <c r="C7" s="816">
        <v>0</v>
      </c>
      <c r="D7" s="812">
        <v>14</v>
      </c>
      <c r="E7" s="813">
        <v>2</v>
      </c>
      <c r="F7" s="814">
        <v>2</v>
      </c>
      <c r="G7" s="817">
        <v>0</v>
      </c>
      <c r="H7" s="814">
        <v>0</v>
      </c>
      <c r="I7" s="815">
        <v>20</v>
      </c>
    </row>
    <row r="8" spans="1:10" s="6" customFormat="1" x14ac:dyDescent="0.2">
      <c r="A8" s="139" t="s">
        <v>235</v>
      </c>
      <c r="B8" s="810">
        <v>0</v>
      </c>
      <c r="C8" s="816">
        <v>0</v>
      </c>
      <c r="D8" s="812">
        <v>0</v>
      </c>
      <c r="E8" s="813">
        <v>0</v>
      </c>
      <c r="F8" s="814">
        <v>0</v>
      </c>
      <c r="G8" s="817">
        <v>0</v>
      </c>
      <c r="H8" s="814">
        <v>0</v>
      </c>
      <c r="I8" s="815">
        <v>0</v>
      </c>
    </row>
    <row r="9" spans="1:10" s="6" customFormat="1" x14ac:dyDescent="0.2">
      <c r="A9" s="139" t="s">
        <v>78</v>
      </c>
      <c r="B9" s="810">
        <v>0</v>
      </c>
      <c r="C9" s="816">
        <v>0</v>
      </c>
      <c r="D9" s="812">
        <v>0</v>
      </c>
      <c r="E9" s="813">
        <v>0</v>
      </c>
      <c r="F9" s="814">
        <v>0</v>
      </c>
      <c r="G9" s="817">
        <v>0</v>
      </c>
      <c r="H9" s="814">
        <v>0</v>
      </c>
      <c r="I9" s="815">
        <v>0</v>
      </c>
    </row>
    <row r="10" spans="1:10" s="6" customFormat="1" x14ac:dyDescent="0.2">
      <c r="A10" s="139" t="s">
        <v>236</v>
      </c>
      <c r="B10" s="810">
        <v>0</v>
      </c>
      <c r="C10" s="816">
        <v>0</v>
      </c>
      <c r="D10" s="812">
        <v>0</v>
      </c>
      <c r="E10" s="813">
        <v>0</v>
      </c>
      <c r="F10" s="814">
        <v>0</v>
      </c>
      <c r="G10" s="817">
        <v>0</v>
      </c>
      <c r="H10" s="814">
        <v>0</v>
      </c>
      <c r="I10" s="815">
        <v>0</v>
      </c>
    </row>
    <row r="11" spans="1:10" s="6" customFormat="1" x14ac:dyDescent="0.2">
      <c r="A11" s="139" t="s">
        <v>237</v>
      </c>
      <c r="B11" s="810">
        <v>0</v>
      </c>
      <c r="C11" s="816">
        <v>0</v>
      </c>
      <c r="D11" s="812">
        <v>4</v>
      </c>
      <c r="E11" s="813">
        <v>0</v>
      </c>
      <c r="F11" s="814">
        <v>0</v>
      </c>
      <c r="G11" s="817">
        <v>0</v>
      </c>
      <c r="H11" s="814">
        <v>0</v>
      </c>
      <c r="I11" s="815">
        <v>4</v>
      </c>
    </row>
    <row r="12" spans="1:10" s="6" customFormat="1" x14ac:dyDescent="0.2">
      <c r="A12" s="139" t="s">
        <v>238</v>
      </c>
      <c r="B12" s="810">
        <v>0</v>
      </c>
      <c r="C12" s="816">
        <v>0</v>
      </c>
      <c r="D12" s="812">
        <v>0</v>
      </c>
      <c r="E12" s="813">
        <v>0</v>
      </c>
      <c r="F12" s="814">
        <v>0</v>
      </c>
      <c r="G12" s="817">
        <v>0</v>
      </c>
      <c r="H12" s="814">
        <v>0</v>
      </c>
      <c r="I12" s="815">
        <v>0</v>
      </c>
    </row>
    <row r="13" spans="1:10" s="6" customFormat="1" x14ac:dyDescent="0.2">
      <c r="A13" s="139" t="s">
        <v>239</v>
      </c>
      <c r="B13" s="810">
        <v>0</v>
      </c>
      <c r="C13" s="816">
        <v>0</v>
      </c>
      <c r="D13" s="812">
        <v>0</v>
      </c>
      <c r="E13" s="813">
        <v>0</v>
      </c>
      <c r="F13" s="814">
        <v>0</v>
      </c>
      <c r="G13" s="817">
        <v>0</v>
      </c>
      <c r="H13" s="814">
        <v>0</v>
      </c>
      <c r="I13" s="815">
        <v>0</v>
      </c>
    </row>
    <row r="14" spans="1:10" s="6" customFormat="1" x14ac:dyDescent="0.2">
      <c r="A14" s="139" t="s">
        <v>240</v>
      </c>
      <c r="B14" s="810">
        <v>0</v>
      </c>
      <c r="C14" s="816">
        <v>0</v>
      </c>
      <c r="D14" s="812">
        <v>0</v>
      </c>
      <c r="E14" s="813">
        <v>0</v>
      </c>
      <c r="F14" s="814">
        <v>0</v>
      </c>
      <c r="G14" s="817">
        <v>0</v>
      </c>
      <c r="H14" s="814">
        <v>0</v>
      </c>
      <c r="I14" s="815">
        <v>0</v>
      </c>
    </row>
    <row r="15" spans="1:10" s="6" customFormat="1" x14ac:dyDescent="0.2">
      <c r="A15" s="139" t="s">
        <v>241</v>
      </c>
      <c r="B15" s="810">
        <v>14</v>
      </c>
      <c r="C15" s="816">
        <v>0</v>
      </c>
      <c r="D15" s="812">
        <v>19</v>
      </c>
      <c r="E15" s="813">
        <v>27</v>
      </c>
      <c r="F15" s="814">
        <v>19</v>
      </c>
      <c r="G15" s="817">
        <v>1</v>
      </c>
      <c r="H15" s="814">
        <v>1</v>
      </c>
      <c r="I15" s="815">
        <v>81</v>
      </c>
    </row>
    <row r="16" spans="1:10" s="6" customFormat="1" x14ac:dyDescent="0.2">
      <c r="A16" s="139" t="s">
        <v>242</v>
      </c>
      <c r="B16" s="810">
        <v>8</v>
      </c>
      <c r="C16" s="816">
        <v>0</v>
      </c>
      <c r="D16" s="812">
        <v>22</v>
      </c>
      <c r="E16" s="813">
        <v>13</v>
      </c>
      <c r="F16" s="814">
        <v>4</v>
      </c>
      <c r="G16" s="817">
        <v>1</v>
      </c>
      <c r="H16" s="814">
        <v>0</v>
      </c>
      <c r="I16" s="815">
        <v>48</v>
      </c>
    </row>
    <row r="17" spans="1:9" s="6" customFormat="1" x14ac:dyDescent="0.2">
      <c r="A17" s="139" t="s">
        <v>243</v>
      </c>
      <c r="B17" s="810">
        <v>0</v>
      </c>
      <c r="C17" s="816">
        <v>0</v>
      </c>
      <c r="D17" s="812">
        <v>0</v>
      </c>
      <c r="E17" s="813">
        <v>7</v>
      </c>
      <c r="F17" s="814">
        <v>0</v>
      </c>
      <c r="G17" s="817">
        <v>0</v>
      </c>
      <c r="H17" s="814">
        <v>0</v>
      </c>
      <c r="I17" s="815">
        <v>7</v>
      </c>
    </row>
    <row r="18" spans="1:9" s="6" customFormat="1" x14ac:dyDescent="0.2">
      <c r="A18" s="139" t="s">
        <v>244</v>
      </c>
      <c r="B18" s="810">
        <v>69</v>
      </c>
      <c r="C18" s="816">
        <v>0</v>
      </c>
      <c r="D18" s="812">
        <v>117</v>
      </c>
      <c r="E18" s="813">
        <v>56</v>
      </c>
      <c r="F18" s="814">
        <v>16</v>
      </c>
      <c r="G18" s="817">
        <v>4</v>
      </c>
      <c r="H18" s="814">
        <v>1</v>
      </c>
      <c r="I18" s="815">
        <v>263</v>
      </c>
    </row>
    <row r="19" spans="1:9" s="6" customFormat="1" x14ac:dyDescent="0.2">
      <c r="A19" s="139" t="s">
        <v>245</v>
      </c>
      <c r="B19" s="810">
        <v>2</v>
      </c>
      <c r="C19" s="816">
        <v>0</v>
      </c>
      <c r="D19" s="812">
        <v>51</v>
      </c>
      <c r="E19" s="813">
        <v>13</v>
      </c>
      <c r="F19" s="814">
        <v>7</v>
      </c>
      <c r="G19" s="817">
        <v>3</v>
      </c>
      <c r="H19" s="814">
        <v>0</v>
      </c>
      <c r="I19" s="815">
        <v>76</v>
      </c>
    </row>
    <row r="20" spans="1:9" s="6" customFormat="1" x14ac:dyDescent="0.2">
      <c r="A20" s="139" t="s">
        <v>246</v>
      </c>
      <c r="B20" s="810">
        <v>0</v>
      </c>
      <c r="C20" s="816">
        <v>0</v>
      </c>
      <c r="D20" s="812">
        <v>0</v>
      </c>
      <c r="E20" s="813">
        <v>0</v>
      </c>
      <c r="F20" s="814">
        <v>0</v>
      </c>
      <c r="G20" s="817">
        <v>0</v>
      </c>
      <c r="H20" s="814">
        <v>0</v>
      </c>
      <c r="I20" s="815">
        <v>0</v>
      </c>
    </row>
    <row r="21" spans="1:9" s="6" customFormat="1" x14ac:dyDescent="0.2">
      <c r="A21" s="139" t="s">
        <v>247</v>
      </c>
      <c r="B21" s="810">
        <v>0</v>
      </c>
      <c r="C21" s="816">
        <v>0</v>
      </c>
      <c r="D21" s="812">
        <v>1</v>
      </c>
      <c r="E21" s="813">
        <v>0</v>
      </c>
      <c r="F21" s="814">
        <v>0</v>
      </c>
      <c r="G21" s="817">
        <v>0</v>
      </c>
      <c r="H21" s="814">
        <v>0</v>
      </c>
      <c r="I21" s="815">
        <v>1</v>
      </c>
    </row>
    <row r="22" spans="1:9" s="6" customFormat="1" x14ac:dyDescent="0.2">
      <c r="A22" s="139" t="s">
        <v>248</v>
      </c>
      <c r="B22" s="810">
        <v>1</v>
      </c>
      <c r="C22" s="816">
        <v>0</v>
      </c>
      <c r="D22" s="812">
        <v>25</v>
      </c>
      <c r="E22" s="813">
        <v>1</v>
      </c>
      <c r="F22" s="814">
        <v>1</v>
      </c>
      <c r="G22" s="817">
        <v>0</v>
      </c>
      <c r="H22" s="814">
        <v>0</v>
      </c>
      <c r="I22" s="815">
        <v>28</v>
      </c>
    </row>
    <row r="23" spans="1:9" s="6" customFormat="1" x14ac:dyDescent="0.2">
      <c r="A23" s="139" t="s">
        <v>249</v>
      </c>
      <c r="B23" s="810">
        <v>0</v>
      </c>
      <c r="C23" s="816">
        <v>0</v>
      </c>
      <c r="D23" s="812">
        <v>0</v>
      </c>
      <c r="E23" s="813">
        <v>1</v>
      </c>
      <c r="F23" s="814">
        <v>0</v>
      </c>
      <c r="G23" s="817">
        <v>0</v>
      </c>
      <c r="H23" s="814">
        <v>0</v>
      </c>
      <c r="I23" s="815">
        <v>1</v>
      </c>
    </row>
    <row r="24" spans="1:9" s="6" customFormat="1" x14ac:dyDescent="0.2">
      <c r="A24" s="139" t="s">
        <v>250</v>
      </c>
      <c r="B24" s="810">
        <v>402</v>
      </c>
      <c r="C24" s="816">
        <v>19</v>
      </c>
      <c r="D24" s="812">
        <v>233</v>
      </c>
      <c r="E24" s="813">
        <v>242</v>
      </c>
      <c r="F24" s="814">
        <v>53</v>
      </c>
      <c r="G24" s="817">
        <v>23</v>
      </c>
      <c r="H24" s="814">
        <v>9</v>
      </c>
      <c r="I24" s="815">
        <v>963</v>
      </c>
    </row>
    <row r="25" spans="1:9" s="6" customFormat="1" x14ac:dyDescent="0.2">
      <c r="A25" s="139" t="s">
        <v>251</v>
      </c>
      <c r="B25" s="810">
        <v>0</v>
      </c>
      <c r="C25" s="816">
        <v>0</v>
      </c>
      <c r="D25" s="812">
        <v>2</v>
      </c>
      <c r="E25" s="813">
        <v>0</v>
      </c>
      <c r="F25" s="814">
        <v>0</v>
      </c>
      <c r="G25" s="817">
        <v>0</v>
      </c>
      <c r="H25" s="814">
        <v>0</v>
      </c>
      <c r="I25" s="815">
        <v>2</v>
      </c>
    </row>
    <row r="26" spans="1:9" s="6" customFormat="1" x14ac:dyDescent="0.2">
      <c r="A26" s="139" t="s">
        <v>252</v>
      </c>
      <c r="B26" s="810">
        <v>6</v>
      </c>
      <c r="C26" s="816">
        <v>0</v>
      </c>
      <c r="D26" s="812">
        <v>97</v>
      </c>
      <c r="E26" s="813">
        <v>19</v>
      </c>
      <c r="F26" s="814">
        <v>24</v>
      </c>
      <c r="G26" s="817">
        <v>0</v>
      </c>
      <c r="H26" s="814">
        <v>0</v>
      </c>
      <c r="I26" s="815">
        <v>146</v>
      </c>
    </row>
    <row r="27" spans="1:9" s="6" customFormat="1" x14ac:dyDescent="0.2">
      <c r="A27" s="139" t="s">
        <v>253</v>
      </c>
      <c r="B27" s="810">
        <v>0</v>
      </c>
      <c r="C27" s="816">
        <v>0</v>
      </c>
      <c r="D27" s="812">
        <v>1</v>
      </c>
      <c r="E27" s="813">
        <v>0</v>
      </c>
      <c r="F27" s="814">
        <v>0</v>
      </c>
      <c r="G27" s="817">
        <v>0</v>
      </c>
      <c r="H27" s="814">
        <v>0</v>
      </c>
      <c r="I27" s="815">
        <v>1</v>
      </c>
    </row>
    <row r="28" spans="1:9" s="6" customFormat="1" x14ac:dyDescent="0.2">
      <c r="A28" s="139" t="s">
        <v>254</v>
      </c>
      <c r="B28" s="810">
        <v>0</v>
      </c>
      <c r="C28" s="816">
        <v>0</v>
      </c>
      <c r="D28" s="812">
        <v>0</v>
      </c>
      <c r="E28" s="813">
        <v>0</v>
      </c>
      <c r="F28" s="814">
        <v>0</v>
      </c>
      <c r="G28" s="817">
        <v>0</v>
      </c>
      <c r="H28" s="814">
        <v>0</v>
      </c>
      <c r="I28" s="815">
        <v>0</v>
      </c>
    </row>
    <row r="29" spans="1:9" s="6" customFormat="1" x14ac:dyDescent="0.2">
      <c r="A29" s="139" t="s">
        <v>255</v>
      </c>
      <c r="B29" s="810">
        <v>2</v>
      </c>
      <c r="C29" s="816">
        <v>0</v>
      </c>
      <c r="D29" s="812">
        <v>6</v>
      </c>
      <c r="E29" s="813">
        <v>3</v>
      </c>
      <c r="F29" s="814">
        <v>1</v>
      </c>
      <c r="G29" s="817">
        <v>0</v>
      </c>
      <c r="H29" s="814">
        <v>0</v>
      </c>
      <c r="I29" s="815">
        <v>12</v>
      </c>
    </row>
    <row r="30" spans="1:9" s="6" customFormat="1" x14ac:dyDescent="0.2">
      <c r="A30" s="139" t="s">
        <v>256</v>
      </c>
      <c r="B30" s="810">
        <v>7</v>
      </c>
      <c r="C30" s="816">
        <v>0</v>
      </c>
      <c r="D30" s="812">
        <v>9</v>
      </c>
      <c r="E30" s="813">
        <v>4</v>
      </c>
      <c r="F30" s="814">
        <v>4</v>
      </c>
      <c r="G30" s="817">
        <v>0</v>
      </c>
      <c r="H30" s="814">
        <v>0</v>
      </c>
      <c r="I30" s="815">
        <v>24</v>
      </c>
    </row>
    <row r="31" spans="1:9" s="6" customFormat="1" x14ac:dyDescent="0.2">
      <c r="A31" s="139" t="s">
        <v>257</v>
      </c>
      <c r="B31" s="810">
        <v>0</v>
      </c>
      <c r="C31" s="816">
        <v>0</v>
      </c>
      <c r="D31" s="812">
        <v>0</v>
      </c>
      <c r="E31" s="813">
        <v>0</v>
      </c>
      <c r="F31" s="814">
        <v>0</v>
      </c>
      <c r="G31" s="817">
        <v>0</v>
      </c>
      <c r="H31" s="814">
        <v>0</v>
      </c>
      <c r="I31" s="815">
        <v>0</v>
      </c>
    </row>
    <row r="32" spans="1:9" s="6" customFormat="1" x14ac:dyDescent="0.2">
      <c r="A32" s="139" t="s">
        <v>258</v>
      </c>
      <c r="B32" s="810">
        <v>12</v>
      </c>
      <c r="C32" s="816">
        <v>0</v>
      </c>
      <c r="D32" s="812">
        <v>36</v>
      </c>
      <c r="E32" s="813">
        <v>62</v>
      </c>
      <c r="F32" s="814">
        <v>10</v>
      </c>
      <c r="G32" s="817">
        <v>10</v>
      </c>
      <c r="H32" s="814">
        <v>0</v>
      </c>
      <c r="I32" s="815">
        <v>130</v>
      </c>
    </row>
    <row r="33" spans="1:9" s="6" customFormat="1" x14ac:dyDescent="0.2">
      <c r="A33" s="139" t="s">
        <v>259</v>
      </c>
      <c r="B33" s="810">
        <v>0</v>
      </c>
      <c r="C33" s="816">
        <v>0</v>
      </c>
      <c r="D33" s="812">
        <v>0</v>
      </c>
      <c r="E33" s="813">
        <v>2</v>
      </c>
      <c r="F33" s="814">
        <v>0</v>
      </c>
      <c r="G33" s="817">
        <v>0</v>
      </c>
      <c r="H33" s="814">
        <v>0</v>
      </c>
      <c r="I33" s="815">
        <v>2</v>
      </c>
    </row>
    <row r="34" spans="1:9" s="6" customFormat="1" x14ac:dyDescent="0.2">
      <c r="A34" s="139" t="s">
        <v>260</v>
      </c>
      <c r="B34" s="810">
        <v>0</v>
      </c>
      <c r="C34" s="816">
        <v>0</v>
      </c>
      <c r="D34" s="812">
        <v>0</v>
      </c>
      <c r="E34" s="813">
        <v>0</v>
      </c>
      <c r="F34" s="814">
        <v>0</v>
      </c>
      <c r="G34" s="817">
        <v>0</v>
      </c>
      <c r="H34" s="814">
        <v>0</v>
      </c>
      <c r="I34" s="815">
        <v>0</v>
      </c>
    </row>
    <row r="35" spans="1:9" s="6" customFormat="1" x14ac:dyDescent="0.2">
      <c r="A35" s="139" t="s">
        <v>261</v>
      </c>
      <c r="B35" s="810">
        <v>58</v>
      </c>
      <c r="C35" s="816">
        <v>0</v>
      </c>
      <c r="D35" s="812">
        <v>99</v>
      </c>
      <c r="E35" s="813">
        <v>36</v>
      </c>
      <c r="F35" s="814">
        <v>27</v>
      </c>
      <c r="G35" s="817">
        <v>3</v>
      </c>
      <c r="H35" s="814">
        <v>3</v>
      </c>
      <c r="I35" s="815">
        <v>226</v>
      </c>
    </row>
    <row r="36" spans="1:9" s="6" customFormat="1" x14ac:dyDescent="0.2">
      <c r="A36" s="139" t="s">
        <v>262</v>
      </c>
      <c r="B36" s="810">
        <v>0</v>
      </c>
      <c r="C36" s="816">
        <v>0</v>
      </c>
      <c r="D36" s="812">
        <v>0</v>
      </c>
      <c r="E36" s="813">
        <v>0</v>
      </c>
      <c r="F36" s="814">
        <v>0</v>
      </c>
      <c r="G36" s="817">
        <v>0</v>
      </c>
      <c r="H36" s="814">
        <v>0</v>
      </c>
      <c r="I36" s="815">
        <v>0</v>
      </c>
    </row>
    <row r="37" spans="1:9" s="6" customFormat="1" x14ac:dyDescent="0.2">
      <c r="A37" s="139" t="s">
        <v>263</v>
      </c>
      <c r="B37" s="810">
        <v>0</v>
      </c>
      <c r="C37" s="816">
        <v>0</v>
      </c>
      <c r="D37" s="812">
        <v>0</v>
      </c>
      <c r="E37" s="813">
        <v>0</v>
      </c>
      <c r="F37" s="814">
        <v>0</v>
      </c>
      <c r="G37" s="817">
        <v>0</v>
      </c>
      <c r="H37" s="814">
        <v>0</v>
      </c>
      <c r="I37" s="815">
        <v>0</v>
      </c>
    </row>
    <row r="38" spans="1:9" s="6" customFormat="1" x14ac:dyDescent="0.2">
      <c r="A38" s="139" t="s">
        <v>264</v>
      </c>
      <c r="B38" s="810">
        <v>0</v>
      </c>
      <c r="C38" s="816">
        <v>0</v>
      </c>
      <c r="D38" s="812">
        <v>0</v>
      </c>
      <c r="E38" s="813">
        <v>0</v>
      </c>
      <c r="F38" s="814">
        <v>0</v>
      </c>
      <c r="G38" s="817">
        <v>0</v>
      </c>
      <c r="H38" s="814">
        <v>0</v>
      </c>
      <c r="I38" s="815">
        <v>0</v>
      </c>
    </row>
    <row r="39" spans="1:9" s="6" customFormat="1" x14ac:dyDescent="0.2">
      <c r="A39" s="139" t="s">
        <v>265</v>
      </c>
      <c r="B39" s="810">
        <v>79</v>
      </c>
      <c r="C39" s="816">
        <v>2</v>
      </c>
      <c r="D39" s="812">
        <v>149</v>
      </c>
      <c r="E39" s="813">
        <v>144</v>
      </c>
      <c r="F39" s="814">
        <v>64</v>
      </c>
      <c r="G39" s="817">
        <v>10</v>
      </c>
      <c r="H39" s="814">
        <v>8</v>
      </c>
      <c r="I39" s="815">
        <v>454</v>
      </c>
    </row>
    <row r="40" spans="1:9" s="6" customFormat="1" x14ac:dyDescent="0.2">
      <c r="A40" s="139" t="s">
        <v>266</v>
      </c>
      <c r="B40" s="810">
        <v>0</v>
      </c>
      <c r="C40" s="816">
        <v>0</v>
      </c>
      <c r="D40" s="812">
        <v>0</v>
      </c>
      <c r="E40" s="813">
        <v>0</v>
      </c>
      <c r="F40" s="814">
        <v>0</v>
      </c>
      <c r="G40" s="817">
        <v>0</v>
      </c>
      <c r="H40" s="814">
        <v>0</v>
      </c>
      <c r="I40" s="815">
        <v>0</v>
      </c>
    </row>
    <row r="41" spans="1:9" s="6" customFormat="1" x14ac:dyDescent="0.2">
      <c r="A41" s="139" t="s">
        <v>267</v>
      </c>
      <c r="B41" s="810">
        <v>0</v>
      </c>
      <c r="C41" s="816">
        <v>0</v>
      </c>
      <c r="D41" s="812">
        <v>0</v>
      </c>
      <c r="E41" s="813">
        <v>0</v>
      </c>
      <c r="F41" s="814">
        <v>0</v>
      </c>
      <c r="G41" s="817">
        <v>0</v>
      </c>
      <c r="H41" s="814">
        <v>0</v>
      </c>
      <c r="I41" s="815">
        <v>0</v>
      </c>
    </row>
    <row r="42" spans="1:9" s="6" customFormat="1" x14ac:dyDescent="0.2">
      <c r="A42" s="139" t="s">
        <v>268</v>
      </c>
      <c r="B42" s="810">
        <v>0</v>
      </c>
      <c r="C42" s="816">
        <v>0</v>
      </c>
      <c r="D42" s="812">
        <v>0</v>
      </c>
      <c r="E42" s="813">
        <v>0</v>
      </c>
      <c r="F42" s="814">
        <v>0</v>
      </c>
      <c r="G42" s="817">
        <v>0</v>
      </c>
      <c r="H42" s="814">
        <v>0</v>
      </c>
      <c r="I42" s="815">
        <v>0</v>
      </c>
    </row>
    <row r="43" spans="1:9" s="6" customFormat="1" x14ac:dyDescent="0.2">
      <c r="A43" s="139" t="s">
        <v>269</v>
      </c>
      <c r="B43" s="810">
        <v>0</v>
      </c>
      <c r="C43" s="816">
        <v>0</v>
      </c>
      <c r="D43" s="812">
        <v>0</v>
      </c>
      <c r="E43" s="813">
        <v>0</v>
      </c>
      <c r="F43" s="814">
        <v>0</v>
      </c>
      <c r="G43" s="817">
        <v>0</v>
      </c>
      <c r="H43" s="814">
        <v>0</v>
      </c>
      <c r="I43" s="815">
        <v>0</v>
      </c>
    </row>
    <row r="44" spans="1:9" s="6" customFormat="1" x14ac:dyDescent="0.2">
      <c r="A44" s="139" t="s">
        <v>270</v>
      </c>
      <c r="B44" s="810">
        <v>0</v>
      </c>
      <c r="C44" s="816">
        <v>0</v>
      </c>
      <c r="D44" s="812">
        <v>0</v>
      </c>
      <c r="E44" s="813">
        <v>0</v>
      </c>
      <c r="F44" s="814">
        <v>0</v>
      </c>
      <c r="G44" s="817">
        <v>0</v>
      </c>
      <c r="H44" s="814">
        <v>1</v>
      </c>
      <c r="I44" s="815">
        <v>1</v>
      </c>
    </row>
    <row r="45" spans="1:9" s="6" customFormat="1" x14ac:dyDescent="0.2">
      <c r="A45" s="139" t="s">
        <v>271</v>
      </c>
      <c r="B45" s="810">
        <v>5</v>
      </c>
      <c r="C45" s="816">
        <v>0</v>
      </c>
      <c r="D45" s="812">
        <v>24</v>
      </c>
      <c r="E45" s="813">
        <v>7</v>
      </c>
      <c r="F45" s="814">
        <v>7</v>
      </c>
      <c r="G45" s="817">
        <v>0</v>
      </c>
      <c r="H45" s="814">
        <v>1</v>
      </c>
      <c r="I45" s="815">
        <v>44</v>
      </c>
    </row>
    <row r="46" spans="1:9" s="6" customFormat="1" x14ac:dyDescent="0.2">
      <c r="A46" s="139" t="s">
        <v>272</v>
      </c>
      <c r="B46" s="810">
        <v>0</v>
      </c>
      <c r="C46" s="816">
        <v>0</v>
      </c>
      <c r="D46" s="812">
        <v>1</v>
      </c>
      <c r="E46" s="813">
        <v>2</v>
      </c>
      <c r="F46" s="814">
        <v>0</v>
      </c>
      <c r="G46" s="817">
        <v>0</v>
      </c>
      <c r="H46" s="814">
        <v>0</v>
      </c>
      <c r="I46" s="815">
        <v>3</v>
      </c>
    </row>
    <row r="47" spans="1:9" s="6" customFormat="1" x14ac:dyDescent="0.2">
      <c r="A47" s="139" t="s">
        <v>273</v>
      </c>
      <c r="B47" s="810">
        <v>285</v>
      </c>
      <c r="C47" s="816">
        <v>0</v>
      </c>
      <c r="D47" s="812">
        <v>370</v>
      </c>
      <c r="E47" s="813">
        <v>182</v>
      </c>
      <c r="F47" s="814">
        <v>139</v>
      </c>
      <c r="G47" s="817">
        <v>10</v>
      </c>
      <c r="H47" s="814">
        <v>10</v>
      </c>
      <c r="I47" s="815">
        <v>996</v>
      </c>
    </row>
    <row r="48" spans="1:9" s="6" customFormat="1" x14ac:dyDescent="0.2">
      <c r="A48" s="139" t="s">
        <v>274</v>
      </c>
      <c r="B48" s="810">
        <v>201</v>
      </c>
      <c r="C48" s="816">
        <v>4</v>
      </c>
      <c r="D48" s="812">
        <v>59</v>
      </c>
      <c r="E48" s="813">
        <v>88</v>
      </c>
      <c r="F48" s="814">
        <v>21</v>
      </c>
      <c r="G48" s="817">
        <v>22</v>
      </c>
      <c r="H48" s="814">
        <v>1</v>
      </c>
      <c r="I48" s="815">
        <v>393</v>
      </c>
    </row>
    <row r="49" spans="1:9" s="6" customFormat="1" x14ac:dyDescent="0.2">
      <c r="A49" s="139" t="s">
        <v>275</v>
      </c>
      <c r="B49" s="810">
        <v>1</v>
      </c>
      <c r="C49" s="816">
        <v>0</v>
      </c>
      <c r="D49" s="812">
        <v>2</v>
      </c>
      <c r="E49" s="813">
        <v>0</v>
      </c>
      <c r="F49" s="814">
        <v>0</v>
      </c>
      <c r="G49" s="817">
        <v>0</v>
      </c>
      <c r="H49" s="814">
        <v>0</v>
      </c>
      <c r="I49" s="815">
        <v>3</v>
      </c>
    </row>
    <row r="50" spans="1:9" s="6" customFormat="1" x14ac:dyDescent="0.2">
      <c r="A50" s="139" t="s">
        <v>276</v>
      </c>
      <c r="B50" s="810">
        <v>0</v>
      </c>
      <c r="C50" s="816">
        <v>0</v>
      </c>
      <c r="D50" s="812">
        <v>0</v>
      </c>
      <c r="E50" s="813">
        <v>0</v>
      </c>
      <c r="F50" s="814">
        <v>0</v>
      </c>
      <c r="G50" s="817">
        <v>0</v>
      </c>
      <c r="H50" s="814">
        <v>0</v>
      </c>
      <c r="I50" s="815">
        <v>0</v>
      </c>
    </row>
    <row r="51" spans="1:9" s="6" customFormat="1" x14ac:dyDescent="0.2">
      <c r="A51" s="139" t="s">
        <v>277</v>
      </c>
      <c r="B51" s="810">
        <v>0</v>
      </c>
      <c r="C51" s="816">
        <v>0</v>
      </c>
      <c r="D51" s="812">
        <v>9</v>
      </c>
      <c r="E51" s="813">
        <v>0</v>
      </c>
      <c r="F51" s="814">
        <v>0</v>
      </c>
      <c r="G51" s="817">
        <v>0</v>
      </c>
      <c r="H51" s="814">
        <v>1</v>
      </c>
      <c r="I51" s="815">
        <v>10</v>
      </c>
    </row>
    <row r="52" spans="1:9" s="6" customFormat="1" x14ac:dyDescent="0.2">
      <c r="A52" s="139" t="s">
        <v>278</v>
      </c>
      <c r="B52" s="810">
        <v>0</v>
      </c>
      <c r="C52" s="816">
        <v>0</v>
      </c>
      <c r="D52" s="812">
        <v>0</v>
      </c>
      <c r="E52" s="813">
        <v>0</v>
      </c>
      <c r="F52" s="814">
        <v>0</v>
      </c>
      <c r="G52" s="817">
        <v>0</v>
      </c>
      <c r="H52" s="814">
        <v>0</v>
      </c>
      <c r="I52" s="815">
        <v>0</v>
      </c>
    </row>
    <row r="53" spans="1:9" s="6" customFormat="1" x14ac:dyDescent="0.2">
      <c r="A53" s="139" t="s">
        <v>279</v>
      </c>
      <c r="B53" s="810">
        <v>23</v>
      </c>
      <c r="C53" s="816">
        <v>0</v>
      </c>
      <c r="D53" s="812">
        <v>40</v>
      </c>
      <c r="E53" s="813">
        <v>6</v>
      </c>
      <c r="F53" s="814">
        <v>15</v>
      </c>
      <c r="G53" s="817">
        <v>0</v>
      </c>
      <c r="H53" s="814">
        <v>1</v>
      </c>
      <c r="I53" s="815">
        <v>85</v>
      </c>
    </row>
    <row r="54" spans="1:9" s="6" customFormat="1" x14ac:dyDescent="0.2">
      <c r="A54" s="139" t="s">
        <v>280</v>
      </c>
      <c r="B54" s="810">
        <v>12</v>
      </c>
      <c r="C54" s="816">
        <v>0</v>
      </c>
      <c r="D54" s="812">
        <v>10</v>
      </c>
      <c r="E54" s="813">
        <v>5</v>
      </c>
      <c r="F54" s="814">
        <v>2</v>
      </c>
      <c r="G54" s="817">
        <v>0</v>
      </c>
      <c r="H54" s="814">
        <v>0</v>
      </c>
      <c r="I54" s="815">
        <v>29</v>
      </c>
    </row>
    <row r="55" spans="1:9" s="6" customFormat="1" x14ac:dyDescent="0.2">
      <c r="A55" s="139" t="s">
        <v>281</v>
      </c>
      <c r="B55" s="810">
        <v>0</v>
      </c>
      <c r="C55" s="816">
        <v>0</v>
      </c>
      <c r="D55" s="812">
        <v>2</v>
      </c>
      <c r="E55" s="813">
        <v>0</v>
      </c>
      <c r="F55" s="814">
        <v>0</v>
      </c>
      <c r="G55" s="817">
        <v>0</v>
      </c>
      <c r="H55" s="814">
        <v>0</v>
      </c>
      <c r="I55" s="815">
        <v>2</v>
      </c>
    </row>
    <row r="56" spans="1:9" s="6" customFormat="1" x14ac:dyDescent="0.2">
      <c r="A56" s="139" t="s">
        <v>282</v>
      </c>
      <c r="B56" s="810">
        <v>160</v>
      </c>
      <c r="C56" s="816">
        <v>1</v>
      </c>
      <c r="D56" s="812">
        <v>55</v>
      </c>
      <c r="E56" s="813">
        <v>72</v>
      </c>
      <c r="F56" s="814">
        <v>13</v>
      </c>
      <c r="G56" s="817">
        <v>7</v>
      </c>
      <c r="H56" s="814">
        <v>2</v>
      </c>
      <c r="I56" s="815">
        <v>309</v>
      </c>
    </row>
    <row r="57" spans="1:9" s="6" customFormat="1" x14ac:dyDescent="0.2">
      <c r="A57" s="139" t="s">
        <v>283</v>
      </c>
      <c r="B57" s="810">
        <v>4</v>
      </c>
      <c r="C57" s="816">
        <v>0</v>
      </c>
      <c r="D57" s="812">
        <v>7</v>
      </c>
      <c r="E57" s="813">
        <v>13</v>
      </c>
      <c r="F57" s="814">
        <v>3</v>
      </c>
      <c r="G57" s="817">
        <v>2</v>
      </c>
      <c r="H57" s="814">
        <v>0</v>
      </c>
      <c r="I57" s="815">
        <v>29</v>
      </c>
    </row>
    <row r="58" spans="1:9" s="6" customFormat="1" x14ac:dyDescent="0.2">
      <c r="A58" s="139" t="s">
        <v>284</v>
      </c>
      <c r="B58" s="810">
        <v>0</v>
      </c>
      <c r="C58" s="816">
        <v>0</v>
      </c>
      <c r="D58" s="812">
        <v>0</v>
      </c>
      <c r="E58" s="813">
        <v>0</v>
      </c>
      <c r="F58" s="814">
        <v>0</v>
      </c>
      <c r="G58" s="817">
        <v>0</v>
      </c>
      <c r="H58" s="814">
        <v>0</v>
      </c>
      <c r="I58" s="815">
        <v>0</v>
      </c>
    </row>
    <row r="59" spans="1:9" s="6" customFormat="1" x14ac:dyDescent="0.2">
      <c r="A59" s="139" t="s">
        <v>285</v>
      </c>
      <c r="B59" s="810">
        <v>0</v>
      </c>
      <c r="C59" s="816">
        <v>0</v>
      </c>
      <c r="D59" s="812">
        <v>0</v>
      </c>
      <c r="E59" s="813">
        <v>0</v>
      </c>
      <c r="F59" s="814">
        <v>0</v>
      </c>
      <c r="G59" s="817">
        <v>0</v>
      </c>
      <c r="H59" s="814">
        <v>0</v>
      </c>
      <c r="I59" s="815">
        <v>0</v>
      </c>
    </row>
    <row r="60" spans="1:9" s="6" customFormat="1" x14ac:dyDescent="0.2">
      <c r="A60" s="139" t="s">
        <v>286</v>
      </c>
      <c r="B60" s="810">
        <v>0</v>
      </c>
      <c r="C60" s="816">
        <v>0</v>
      </c>
      <c r="D60" s="812">
        <v>3</v>
      </c>
      <c r="E60" s="813">
        <v>0</v>
      </c>
      <c r="F60" s="814">
        <v>0</v>
      </c>
      <c r="G60" s="817">
        <v>0</v>
      </c>
      <c r="H60" s="814">
        <v>0</v>
      </c>
      <c r="I60" s="815">
        <v>3</v>
      </c>
    </row>
    <row r="61" spans="1:9" s="6" customFormat="1" x14ac:dyDescent="0.2">
      <c r="A61" s="139" t="s">
        <v>287</v>
      </c>
      <c r="B61" s="810">
        <v>12</v>
      </c>
      <c r="C61" s="816">
        <v>0</v>
      </c>
      <c r="D61" s="812">
        <v>24</v>
      </c>
      <c r="E61" s="813">
        <v>15</v>
      </c>
      <c r="F61" s="814">
        <v>2</v>
      </c>
      <c r="G61" s="817">
        <v>6</v>
      </c>
      <c r="H61" s="814">
        <v>3</v>
      </c>
      <c r="I61" s="815">
        <v>62</v>
      </c>
    </row>
    <row r="62" spans="1:9" s="6" customFormat="1" x14ac:dyDescent="0.2">
      <c r="A62" s="139" t="s">
        <v>288</v>
      </c>
      <c r="B62" s="810">
        <v>430</v>
      </c>
      <c r="C62" s="816">
        <v>9</v>
      </c>
      <c r="D62" s="812">
        <v>292</v>
      </c>
      <c r="E62" s="813">
        <v>176</v>
      </c>
      <c r="F62" s="814">
        <v>67</v>
      </c>
      <c r="G62" s="817">
        <v>21</v>
      </c>
      <c r="H62" s="814">
        <v>10</v>
      </c>
      <c r="I62" s="815">
        <v>996</v>
      </c>
    </row>
    <row r="63" spans="1:9" s="6" customFormat="1" x14ac:dyDescent="0.2">
      <c r="A63" s="139" t="s">
        <v>289</v>
      </c>
      <c r="B63" s="810">
        <v>949</v>
      </c>
      <c r="C63" s="816">
        <v>19</v>
      </c>
      <c r="D63" s="812">
        <v>1521</v>
      </c>
      <c r="E63" s="813">
        <v>668</v>
      </c>
      <c r="F63" s="814">
        <v>242</v>
      </c>
      <c r="G63" s="817">
        <v>49</v>
      </c>
      <c r="H63" s="814">
        <v>11</v>
      </c>
      <c r="I63" s="815">
        <v>3440</v>
      </c>
    </row>
    <row r="64" spans="1:9" s="6" customFormat="1" x14ac:dyDescent="0.2">
      <c r="A64" s="139" t="s">
        <v>290</v>
      </c>
      <c r="B64" s="810">
        <v>1</v>
      </c>
      <c r="C64" s="816">
        <v>0</v>
      </c>
      <c r="D64" s="812">
        <v>0</v>
      </c>
      <c r="E64" s="813">
        <v>0</v>
      </c>
      <c r="F64" s="814">
        <v>0</v>
      </c>
      <c r="G64" s="817">
        <v>0</v>
      </c>
      <c r="H64" s="814">
        <v>0</v>
      </c>
      <c r="I64" s="815">
        <v>1</v>
      </c>
    </row>
    <row r="65" spans="1:9" s="6" customFormat="1" x14ac:dyDescent="0.2">
      <c r="A65" s="139" t="s">
        <v>291</v>
      </c>
      <c r="B65" s="810">
        <v>0</v>
      </c>
      <c r="C65" s="816">
        <v>0</v>
      </c>
      <c r="D65" s="812">
        <v>0</v>
      </c>
      <c r="E65" s="813">
        <v>0</v>
      </c>
      <c r="F65" s="814">
        <v>0</v>
      </c>
      <c r="G65" s="817">
        <v>0</v>
      </c>
      <c r="H65" s="814">
        <v>0</v>
      </c>
      <c r="I65" s="815">
        <v>0</v>
      </c>
    </row>
    <row r="66" spans="1:9" s="6" customFormat="1" x14ac:dyDescent="0.2">
      <c r="A66" s="139" t="s">
        <v>292</v>
      </c>
      <c r="B66" s="810">
        <v>0</v>
      </c>
      <c r="C66" s="816">
        <v>0</v>
      </c>
      <c r="D66" s="812">
        <v>0</v>
      </c>
      <c r="E66" s="813">
        <v>0</v>
      </c>
      <c r="F66" s="814">
        <v>0</v>
      </c>
      <c r="G66" s="817">
        <v>0</v>
      </c>
      <c r="H66" s="814">
        <v>0</v>
      </c>
      <c r="I66" s="815">
        <v>0</v>
      </c>
    </row>
    <row r="67" spans="1:9" s="6" customFormat="1" x14ac:dyDescent="0.2">
      <c r="A67" s="139" t="s">
        <v>293</v>
      </c>
      <c r="B67" s="810">
        <v>0</v>
      </c>
      <c r="C67" s="816">
        <v>0</v>
      </c>
      <c r="D67" s="812">
        <v>1</v>
      </c>
      <c r="E67" s="813">
        <v>0</v>
      </c>
      <c r="F67" s="814">
        <v>0</v>
      </c>
      <c r="G67" s="817">
        <v>0</v>
      </c>
      <c r="H67" s="814">
        <v>0</v>
      </c>
      <c r="I67" s="815">
        <v>1</v>
      </c>
    </row>
    <row r="68" spans="1:9" s="6" customFormat="1" x14ac:dyDescent="0.2">
      <c r="A68" s="139" t="s">
        <v>294</v>
      </c>
      <c r="B68" s="810">
        <v>0</v>
      </c>
      <c r="C68" s="816">
        <v>0</v>
      </c>
      <c r="D68" s="812">
        <v>13</v>
      </c>
      <c r="E68" s="813">
        <v>0</v>
      </c>
      <c r="F68" s="814">
        <v>4</v>
      </c>
      <c r="G68" s="817">
        <v>0</v>
      </c>
      <c r="H68" s="814">
        <v>1</v>
      </c>
      <c r="I68" s="815">
        <v>18</v>
      </c>
    </row>
    <row r="69" spans="1:9" s="6" customFormat="1" x14ac:dyDescent="0.2">
      <c r="A69" s="139" t="s">
        <v>295</v>
      </c>
      <c r="B69" s="810">
        <v>15</v>
      </c>
      <c r="C69" s="816">
        <v>0</v>
      </c>
      <c r="D69" s="812">
        <v>11</v>
      </c>
      <c r="E69" s="813">
        <v>6</v>
      </c>
      <c r="F69" s="814">
        <v>1</v>
      </c>
      <c r="G69" s="817">
        <v>2</v>
      </c>
      <c r="H69" s="814">
        <v>0</v>
      </c>
      <c r="I69" s="815">
        <v>35</v>
      </c>
    </row>
    <row r="70" spans="1:9" s="6" customFormat="1" x14ac:dyDescent="0.2">
      <c r="A70" s="139" t="s">
        <v>296</v>
      </c>
      <c r="B70" s="810">
        <v>1</v>
      </c>
      <c r="C70" s="816">
        <v>0</v>
      </c>
      <c r="D70" s="812">
        <v>0</v>
      </c>
      <c r="E70" s="813">
        <v>0</v>
      </c>
      <c r="F70" s="814">
        <v>0</v>
      </c>
      <c r="G70" s="817">
        <v>0</v>
      </c>
      <c r="H70" s="814">
        <v>0</v>
      </c>
      <c r="I70" s="815">
        <v>1</v>
      </c>
    </row>
    <row r="71" spans="1:9" s="6" customFormat="1" x14ac:dyDescent="0.2">
      <c r="A71" s="139" t="s">
        <v>297</v>
      </c>
      <c r="B71" s="810">
        <v>0</v>
      </c>
      <c r="C71" s="816">
        <v>0</v>
      </c>
      <c r="D71" s="812">
        <v>0</v>
      </c>
      <c r="E71" s="813">
        <v>0</v>
      </c>
      <c r="F71" s="814">
        <v>0</v>
      </c>
      <c r="G71" s="817">
        <v>0</v>
      </c>
      <c r="H71" s="814">
        <v>0</v>
      </c>
      <c r="I71" s="815">
        <v>0</v>
      </c>
    </row>
    <row r="72" spans="1:9" s="6" customFormat="1" x14ac:dyDescent="0.2">
      <c r="A72" s="139" t="s">
        <v>298</v>
      </c>
      <c r="B72" s="810">
        <v>0</v>
      </c>
      <c r="C72" s="816">
        <v>0</v>
      </c>
      <c r="D72" s="812">
        <v>0</v>
      </c>
      <c r="E72" s="813">
        <v>0</v>
      </c>
      <c r="F72" s="814">
        <v>0</v>
      </c>
      <c r="G72" s="817">
        <v>0</v>
      </c>
      <c r="H72" s="814">
        <v>0</v>
      </c>
      <c r="I72" s="815">
        <v>0</v>
      </c>
    </row>
    <row r="73" spans="1:9" s="6" customFormat="1" x14ac:dyDescent="0.2">
      <c r="A73" s="139" t="s">
        <v>299</v>
      </c>
      <c r="B73" s="810">
        <v>13</v>
      </c>
      <c r="C73" s="816">
        <v>0</v>
      </c>
      <c r="D73" s="812">
        <v>50</v>
      </c>
      <c r="E73" s="813">
        <v>46</v>
      </c>
      <c r="F73" s="814">
        <v>8</v>
      </c>
      <c r="G73" s="817">
        <v>8</v>
      </c>
      <c r="H73" s="814">
        <v>0</v>
      </c>
      <c r="I73" s="815">
        <v>125</v>
      </c>
    </row>
    <row r="74" spans="1:9" s="6" customFormat="1" x14ac:dyDescent="0.2">
      <c r="A74" s="139" t="s">
        <v>300</v>
      </c>
      <c r="B74" s="810">
        <v>0</v>
      </c>
      <c r="C74" s="816">
        <v>0</v>
      </c>
      <c r="D74" s="812">
        <v>0</v>
      </c>
      <c r="E74" s="813">
        <v>0</v>
      </c>
      <c r="F74" s="814">
        <v>0</v>
      </c>
      <c r="G74" s="817">
        <v>0</v>
      </c>
      <c r="H74" s="814">
        <v>0</v>
      </c>
      <c r="I74" s="815">
        <v>0</v>
      </c>
    </row>
    <row r="75" spans="1:9" s="6" customFormat="1" x14ac:dyDescent="0.2">
      <c r="A75" s="139" t="s">
        <v>301</v>
      </c>
      <c r="B75" s="810">
        <v>0</v>
      </c>
      <c r="C75" s="816">
        <v>0</v>
      </c>
      <c r="D75" s="812">
        <v>0</v>
      </c>
      <c r="E75" s="813">
        <v>0</v>
      </c>
      <c r="F75" s="814">
        <v>0</v>
      </c>
      <c r="G75" s="817">
        <v>0</v>
      </c>
      <c r="H75" s="814">
        <v>0</v>
      </c>
      <c r="I75" s="815">
        <v>0</v>
      </c>
    </row>
    <row r="76" spans="1:9" s="6" customFormat="1" x14ac:dyDescent="0.2">
      <c r="A76" s="139" t="s">
        <v>302</v>
      </c>
      <c r="B76" s="810">
        <v>3</v>
      </c>
      <c r="C76" s="816">
        <v>0</v>
      </c>
      <c r="D76" s="812">
        <v>3</v>
      </c>
      <c r="E76" s="813">
        <v>0</v>
      </c>
      <c r="F76" s="814">
        <v>0</v>
      </c>
      <c r="G76" s="817">
        <v>0</v>
      </c>
      <c r="H76" s="814">
        <v>0</v>
      </c>
      <c r="I76" s="815">
        <v>6</v>
      </c>
    </row>
    <row r="77" spans="1:9" s="6" customFormat="1" x14ac:dyDescent="0.2">
      <c r="A77" s="139" t="s">
        <v>303</v>
      </c>
      <c r="B77" s="810">
        <v>0</v>
      </c>
      <c r="C77" s="816">
        <v>0</v>
      </c>
      <c r="D77" s="812">
        <v>0</v>
      </c>
      <c r="E77" s="813">
        <v>0</v>
      </c>
      <c r="F77" s="814">
        <v>0</v>
      </c>
      <c r="G77" s="817">
        <v>0</v>
      </c>
      <c r="H77" s="814">
        <v>0</v>
      </c>
      <c r="I77" s="815">
        <v>0</v>
      </c>
    </row>
    <row r="78" spans="1:9" s="6" customFormat="1" x14ac:dyDescent="0.2">
      <c r="A78" s="139" t="s">
        <v>304</v>
      </c>
      <c r="B78" s="810">
        <v>0</v>
      </c>
      <c r="C78" s="816">
        <v>0</v>
      </c>
      <c r="D78" s="812">
        <v>1</v>
      </c>
      <c r="E78" s="813">
        <v>0</v>
      </c>
      <c r="F78" s="814">
        <v>0</v>
      </c>
      <c r="G78" s="817">
        <v>0</v>
      </c>
      <c r="H78" s="814">
        <v>0</v>
      </c>
      <c r="I78" s="815">
        <v>1</v>
      </c>
    </row>
    <row r="79" spans="1:9" s="6" customFormat="1" x14ac:dyDescent="0.2">
      <c r="A79" s="139" t="s">
        <v>305</v>
      </c>
      <c r="B79" s="810">
        <v>0</v>
      </c>
      <c r="C79" s="816">
        <v>0</v>
      </c>
      <c r="D79" s="812">
        <v>1</v>
      </c>
      <c r="E79" s="813">
        <v>0</v>
      </c>
      <c r="F79" s="814">
        <v>0</v>
      </c>
      <c r="G79" s="817">
        <v>0</v>
      </c>
      <c r="H79" s="814">
        <v>0</v>
      </c>
      <c r="I79" s="815">
        <v>1</v>
      </c>
    </row>
    <row r="80" spans="1:9" s="6" customFormat="1" x14ac:dyDescent="0.2">
      <c r="A80" s="139" t="s">
        <v>306</v>
      </c>
      <c r="B80" s="810">
        <v>0</v>
      </c>
      <c r="C80" s="816">
        <v>0</v>
      </c>
      <c r="D80" s="812">
        <v>0</v>
      </c>
      <c r="E80" s="813">
        <v>0</v>
      </c>
      <c r="F80" s="814">
        <v>0</v>
      </c>
      <c r="G80" s="817">
        <v>0</v>
      </c>
      <c r="H80" s="814">
        <v>0</v>
      </c>
      <c r="I80" s="815">
        <v>0</v>
      </c>
    </row>
    <row r="81" spans="1:9" s="6" customFormat="1" x14ac:dyDescent="0.2">
      <c r="A81" s="139" t="s">
        <v>307</v>
      </c>
      <c r="B81" s="810">
        <v>0</v>
      </c>
      <c r="C81" s="816">
        <v>0</v>
      </c>
      <c r="D81" s="812">
        <v>3</v>
      </c>
      <c r="E81" s="813">
        <v>0</v>
      </c>
      <c r="F81" s="814">
        <v>0</v>
      </c>
      <c r="G81" s="817">
        <v>0</v>
      </c>
      <c r="H81" s="814">
        <v>0</v>
      </c>
      <c r="I81" s="815">
        <v>3</v>
      </c>
    </row>
    <row r="82" spans="1:9" s="6" customFormat="1" x14ac:dyDescent="0.2">
      <c r="A82" s="139" t="s">
        <v>308</v>
      </c>
      <c r="B82" s="810">
        <v>0</v>
      </c>
      <c r="C82" s="816">
        <v>0</v>
      </c>
      <c r="D82" s="812">
        <v>0</v>
      </c>
      <c r="E82" s="813">
        <v>0</v>
      </c>
      <c r="F82" s="814">
        <v>0</v>
      </c>
      <c r="G82" s="817">
        <v>0</v>
      </c>
      <c r="H82" s="814">
        <v>0</v>
      </c>
      <c r="I82" s="815">
        <v>0</v>
      </c>
    </row>
    <row r="83" spans="1:9" s="6" customFormat="1" x14ac:dyDescent="0.2">
      <c r="A83" s="139" t="s">
        <v>309</v>
      </c>
      <c r="B83" s="810">
        <v>3</v>
      </c>
      <c r="C83" s="816">
        <v>0</v>
      </c>
      <c r="D83" s="812">
        <v>3</v>
      </c>
      <c r="E83" s="813">
        <v>0</v>
      </c>
      <c r="F83" s="814">
        <v>0</v>
      </c>
      <c r="G83" s="817">
        <v>1</v>
      </c>
      <c r="H83" s="814">
        <v>0</v>
      </c>
      <c r="I83" s="815">
        <v>7</v>
      </c>
    </row>
    <row r="84" spans="1:9" s="6" customFormat="1" x14ac:dyDescent="0.2">
      <c r="A84" s="139" t="s">
        <v>310</v>
      </c>
      <c r="B84" s="810">
        <v>52</v>
      </c>
      <c r="C84" s="816">
        <v>0</v>
      </c>
      <c r="D84" s="812">
        <v>50</v>
      </c>
      <c r="E84" s="813">
        <v>14</v>
      </c>
      <c r="F84" s="814">
        <v>9</v>
      </c>
      <c r="G84" s="817">
        <v>1</v>
      </c>
      <c r="H84" s="814">
        <v>8</v>
      </c>
      <c r="I84" s="815">
        <v>134</v>
      </c>
    </row>
    <row r="85" spans="1:9" s="6" customFormat="1" x14ac:dyDescent="0.2">
      <c r="A85" s="139" t="s">
        <v>311</v>
      </c>
      <c r="B85" s="810">
        <v>19</v>
      </c>
      <c r="C85" s="816">
        <v>0</v>
      </c>
      <c r="D85" s="812">
        <v>21</v>
      </c>
      <c r="E85" s="813">
        <v>20</v>
      </c>
      <c r="F85" s="814">
        <v>4</v>
      </c>
      <c r="G85" s="817">
        <v>3</v>
      </c>
      <c r="H85" s="814">
        <v>0</v>
      </c>
      <c r="I85" s="815">
        <v>67</v>
      </c>
    </row>
    <row r="86" spans="1:9" s="6" customFormat="1" x14ac:dyDescent="0.2">
      <c r="A86" s="139" t="s">
        <v>312</v>
      </c>
      <c r="B86" s="810">
        <v>127</v>
      </c>
      <c r="C86" s="816">
        <v>2</v>
      </c>
      <c r="D86" s="812">
        <v>163</v>
      </c>
      <c r="E86" s="813">
        <v>175</v>
      </c>
      <c r="F86" s="814">
        <v>35</v>
      </c>
      <c r="G86" s="817">
        <v>25</v>
      </c>
      <c r="H86" s="814">
        <v>8</v>
      </c>
      <c r="I86" s="815">
        <v>533</v>
      </c>
    </row>
    <row r="87" spans="1:9" s="6" customFormat="1" x14ac:dyDescent="0.2">
      <c r="A87" s="139" t="s">
        <v>313</v>
      </c>
      <c r="B87" s="810">
        <v>44</v>
      </c>
      <c r="C87" s="816">
        <v>0</v>
      </c>
      <c r="D87" s="812">
        <v>230</v>
      </c>
      <c r="E87" s="813">
        <v>42</v>
      </c>
      <c r="F87" s="814">
        <v>17</v>
      </c>
      <c r="G87" s="817">
        <v>15</v>
      </c>
      <c r="H87" s="814">
        <v>4</v>
      </c>
      <c r="I87" s="815">
        <v>352</v>
      </c>
    </row>
    <row r="88" spans="1:9" s="6" customFormat="1" x14ac:dyDescent="0.2">
      <c r="A88" s="139" t="s">
        <v>314</v>
      </c>
      <c r="B88" s="810">
        <v>76</v>
      </c>
      <c r="C88" s="816">
        <v>0</v>
      </c>
      <c r="D88" s="812">
        <v>52</v>
      </c>
      <c r="E88" s="813">
        <v>30</v>
      </c>
      <c r="F88" s="814">
        <v>29</v>
      </c>
      <c r="G88" s="817">
        <v>2</v>
      </c>
      <c r="H88" s="814">
        <v>2</v>
      </c>
      <c r="I88" s="815">
        <v>191</v>
      </c>
    </row>
    <row r="89" spans="1:9" s="6" customFormat="1" x14ac:dyDescent="0.2">
      <c r="A89" s="139" t="s">
        <v>315</v>
      </c>
      <c r="B89" s="810">
        <v>1</v>
      </c>
      <c r="C89" s="816">
        <v>0</v>
      </c>
      <c r="D89" s="812">
        <v>5</v>
      </c>
      <c r="E89" s="813">
        <v>1</v>
      </c>
      <c r="F89" s="814">
        <v>0</v>
      </c>
      <c r="G89" s="817">
        <v>0</v>
      </c>
      <c r="H89" s="814">
        <v>0</v>
      </c>
      <c r="I89" s="815">
        <v>7</v>
      </c>
    </row>
    <row r="90" spans="1:9" s="6" customFormat="1" x14ac:dyDescent="0.2">
      <c r="A90" s="139" t="s">
        <v>316</v>
      </c>
      <c r="B90" s="810">
        <v>11</v>
      </c>
      <c r="C90" s="816">
        <v>0</v>
      </c>
      <c r="D90" s="812">
        <v>20</v>
      </c>
      <c r="E90" s="813">
        <v>9</v>
      </c>
      <c r="F90" s="814">
        <v>3</v>
      </c>
      <c r="G90" s="817">
        <v>0</v>
      </c>
      <c r="H90" s="814">
        <v>0</v>
      </c>
      <c r="I90" s="815">
        <v>43</v>
      </c>
    </row>
    <row r="91" spans="1:9" s="6" customFormat="1" x14ac:dyDescent="0.2">
      <c r="A91" s="139" t="s">
        <v>317</v>
      </c>
      <c r="B91" s="810">
        <v>173</v>
      </c>
      <c r="C91" s="816">
        <v>8</v>
      </c>
      <c r="D91" s="812">
        <v>96</v>
      </c>
      <c r="E91" s="813">
        <v>106</v>
      </c>
      <c r="F91" s="814">
        <v>27</v>
      </c>
      <c r="G91" s="817">
        <v>17</v>
      </c>
      <c r="H91" s="814">
        <v>1</v>
      </c>
      <c r="I91" s="815">
        <v>420</v>
      </c>
    </row>
    <row r="92" spans="1:9" s="6" customFormat="1" x14ac:dyDescent="0.2">
      <c r="A92" s="139" t="s">
        <v>318</v>
      </c>
      <c r="B92" s="810">
        <v>51</v>
      </c>
      <c r="C92" s="816">
        <v>3</v>
      </c>
      <c r="D92" s="812">
        <v>27</v>
      </c>
      <c r="E92" s="813">
        <v>30</v>
      </c>
      <c r="F92" s="814">
        <v>4</v>
      </c>
      <c r="G92" s="817">
        <v>7</v>
      </c>
      <c r="H92" s="814">
        <v>3</v>
      </c>
      <c r="I92" s="815">
        <v>123</v>
      </c>
    </row>
    <row r="93" spans="1:9" s="6" customFormat="1" x14ac:dyDescent="0.2">
      <c r="A93" s="139" t="s">
        <v>319</v>
      </c>
      <c r="B93" s="810">
        <v>701</v>
      </c>
      <c r="C93" s="816">
        <v>14</v>
      </c>
      <c r="D93" s="812">
        <v>744</v>
      </c>
      <c r="E93" s="813">
        <v>678</v>
      </c>
      <c r="F93" s="814">
        <v>151</v>
      </c>
      <c r="G93" s="817">
        <v>49</v>
      </c>
      <c r="H93" s="814">
        <v>7</v>
      </c>
      <c r="I93" s="815">
        <v>2331</v>
      </c>
    </row>
    <row r="94" spans="1:9" s="6" customFormat="1" x14ac:dyDescent="0.2">
      <c r="A94" s="139" t="s">
        <v>320</v>
      </c>
      <c r="B94" s="810">
        <v>74</v>
      </c>
      <c r="C94" s="816">
        <v>0</v>
      </c>
      <c r="D94" s="812">
        <v>49</v>
      </c>
      <c r="E94" s="813">
        <v>73</v>
      </c>
      <c r="F94" s="814">
        <v>54</v>
      </c>
      <c r="G94" s="817">
        <v>7</v>
      </c>
      <c r="H94" s="814">
        <v>7</v>
      </c>
      <c r="I94" s="815">
        <v>264</v>
      </c>
    </row>
    <row r="95" spans="1:9" s="6" customFormat="1" x14ac:dyDescent="0.2">
      <c r="A95" s="139" t="s">
        <v>321</v>
      </c>
      <c r="B95" s="810">
        <v>0</v>
      </c>
      <c r="C95" s="816">
        <v>0</v>
      </c>
      <c r="D95" s="812">
        <v>0</v>
      </c>
      <c r="E95" s="813">
        <v>1</v>
      </c>
      <c r="F95" s="814">
        <v>0</v>
      </c>
      <c r="G95" s="817">
        <v>0</v>
      </c>
      <c r="H95" s="814">
        <v>0</v>
      </c>
      <c r="I95" s="815">
        <v>1</v>
      </c>
    </row>
    <row r="96" spans="1:9" s="6" customFormat="1" x14ac:dyDescent="0.2">
      <c r="A96" s="139" t="s">
        <v>322</v>
      </c>
      <c r="B96" s="810">
        <v>102</v>
      </c>
      <c r="C96" s="816">
        <v>0</v>
      </c>
      <c r="D96" s="812">
        <v>92</v>
      </c>
      <c r="E96" s="813">
        <v>136</v>
      </c>
      <c r="F96" s="814">
        <v>50</v>
      </c>
      <c r="G96" s="817">
        <v>13</v>
      </c>
      <c r="H96" s="814">
        <v>3</v>
      </c>
      <c r="I96" s="815">
        <v>396</v>
      </c>
    </row>
    <row r="97" spans="1:9" s="6" customFormat="1" x14ac:dyDescent="0.2">
      <c r="A97" s="139" t="s">
        <v>323</v>
      </c>
      <c r="B97" s="810">
        <v>0</v>
      </c>
      <c r="C97" s="816">
        <v>0</v>
      </c>
      <c r="D97" s="812">
        <v>2</v>
      </c>
      <c r="E97" s="813">
        <v>1</v>
      </c>
      <c r="F97" s="814">
        <v>0</v>
      </c>
      <c r="G97" s="817">
        <v>3</v>
      </c>
      <c r="H97" s="814">
        <v>0</v>
      </c>
      <c r="I97" s="815">
        <v>6</v>
      </c>
    </row>
    <row r="98" spans="1:9" s="6" customFormat="1" x14ac:dyDescent="0.2">
      <c r="A98" s="139" t="s">
        <v>324</v>
      </c>
      <c r="B98" s="810">
        <v>0</v>
      </c>
      <c r="C98" s="816">
        <v>0</v>
      </c>
      <c r="D98" s="812">
        <v>0</v>
      </c>
      <c r="E98" s="813">
        <v>0</v>
      </c>
      <c r="F98" s="814">
        <v>0</v>
      </c>
      <c r="G98" s="817">
        <v>0</v>
      </c>
      <c r="H98" s="814">
        <v>0</v>
      </c>
      <c r="I98" s="815">
        <v>0</v>
      </c>
    </row>
    <row r="99" spans="1:9" s="6" customFormat="1" x14ac:dyDescent="0.2">
      <c r="A99" s="139" t="s">
        <v>325</v>
      </c>
      <c r="B99" s="810">
        <v>17</v>
      </c>
      <c r="C99" s="816">
        <v>0</v>
      </c>
      <c r="D99" s="812">
        <v>9</v>
      </c>
      <c r="E99" s="813">
        <v>28</v>
      </c>
      <c r="F99" s="814">
        <v>16</v>
      </c>
      <c r="G99" s="817">
        <v>9</v>
      </c>
      <c r="H99" s="814">
        <v>2</v>
      </c>
      <c r="I99" s="815">
        <v>81</v>
      </c>
    </row>
    <row r="100" spans="1:9" s="6" customFormat="1" x14ac:dyDescent="0.2">
      <c r="A100" s="139" t="s">
        <v>326</v>
      </c>
      <c r="B100" s="810">
        <v>0</v>
      </c>
      <c r="C100" s="816">
        <v>0</v>
      </c>
      <c r="D100" s="812">
        <v>0</v>
      </c>
      <c r="E100" s="813">
        <v>0</v>
      </c>
      <c r="F100" s="814">
        <v>0</v>
      </c>
      <c r="G100" s="817">
        <v>0</v>
      </c>
      <c r="H100" s="814">
        <v>0</v>
      </c>
      <c r="I100" s="815">
        <v>0</v>
      </c>
    </row>
    <row r="101" spans="1:9" s="6" customFormat="1" x14ac:dyDescent="0.2">
      <c r="A101" s="139" t="s">
        <v>327</v>
      </c>
      <c r="B101" s="810">
        <v>0</v>
      </c>
      <c r="C101" s="816">
        <v>0</v>
      </c>
      <c r="D101" s="812">
        <v>0</v>
      </c>
      <c r="E101" s="813">
        <v>0</v>
      </c>
      <c r="F101" s="814">
        <v>0</v>
      </c>
      <c r="G101" s="817">
        <v>0</v>
      </c>
      <c r="H101" s="814">
        <v>0</v>
      </c>
      <c r="I101" s="815">
        <v>0</v>
      </c>
    </row>
    <row r="102" spans="1:9" s="6" customFormat="1" x14ac:dyDescent="0.2">
      <c r="A102" s="139" t="s">
        <v>328</v>
      </c>
      <c r="B102" s="810">
        <v>6</v>
      </c>
      <c r="C102" s="816">
        <v>0</v>
      </c>
      <c r="D102" s="812">
        <v>17</v>
      </c>
      <c r="E102" s="813">
        <v>2</v>
      </c>
      <c r="F102" s="814">
        <v>1</v>
      </c>
      <c r="G102" s="817">
        <v>1</v>
      </c>
      <c r="H102" s="814">
        <v>0</v>
      </c>
      <c r="I102" s="815">
        <v>27</v>
      </c>
    </row>
    <row r="103" spans="1:9" s="6" customFormat="1" x14ac:dyDescent="0.2">
      <c r="A103" s="139" t="s">
        <v>329</v>
      </c>
      <c r="B103" s="810">
        <v>0</v>
      </c>
      <c r="C103" s="816">
        <v>0</v>
      </c>
      <c r="D103" s="812">
        <v>0</v>
      </c>
      <c r="E103" s="813">
        <v>0</v>
      </c>
      <c r="F103" s="814">
        <v>0</v>
      </c>
      <c r="G103" s="817">
        <v>0</v>
      </c>
      <c r="H103" s="814">
        <v>0</v>
      </c>
      <c r="I103" s="815">
        <v>0</v>
      </c>
    </row>
    <row r="104" spans="1:9" s="6" customFormat="1" x14ac:dyDescent="0.2">
      <c r="A104" s="139" t="s">
        <v>330</v>
      </c>
      <c r="B104" s="810">
        <v>14</v>
      </c>
      <c r="C104" s="816">
        <v>0</v>
      </c>
      <c r="D104" s="812">
        <v>10</v>
      </c>
      <c r="E104" s="813">
        <v>29</v>
      </c>
      <c r="F104" s="814">
        <v>3</v>
      </c>
      <c r="G104" s="817">
        <v>4</v>
      </c>
      <c r="H104" s="814">
        <v>0</v>
      </c>
      <c r="I104" s="815">
        <v>60</v>
      </c>
    </row>
    <row r="105" spans="1:9" s="6" customFormat="1" x14ac:dyDescent="0.2">
      <c r="A105" s="139" t="s">
        <v>331</v>
      </c>
      <c r="B105" s="810">
        <v>11</v>
      </c>
      <c r="C105" s="816">
        <v>0</v>
      </c>
      <c r="D105" s="812">
        <v>2</v>
      </c>
      <c r="E105" s="813">
        <v>25</v>
      </c>
      <c r="F105" s="814">
        <v>1</v>
      </c>
      <c r="G105" s="817">
        <v>0</v>
      </c>
      <c r="H105" s="814">
        <v>0</v>
      </c>
      <c r="I105" s="815">
        <v>39</v>
      </c>
    </row>
    <row r="106" spans="1:9" s="6" customFormat="1" x14ac:dyDescent="0.2">
      <c r="A106" s="139" t="s">
        <v>332</v>
      </c>
      <c r="B106" s="810">
        <v>130</v>
      </c>
      <c r="C106" s="816">
        <v>0</v>
      </c>
      <c r="D106" s="812">
        <v>160</v>
      </c>
      <c r="E106" s="813">
        <v>112</v>
      </c>
      <c r="F106" s="814">
        <v>30</v>
      </c>
      <c r="G106" s="817">
        <v>11</v>
      </c>
      <c r="H106" s="814">
        <v>0</v>
      </c>
      <c r="I106" s="815">
        <v>443</v>
      </c>
    </row>
    <row r="107" spans="1:9" s="6" customFormat="1" x14ac:dyDescent="0.2">
      <c r="A107" s="139" t="s">
        <v>333</v>
      </c>
      <c r="B107" s="810">
        <v>1</v>
      </c>
      <c r="C107" s="816">
        <v>0</v>
      </c>
      <c r="D107" s="812">
        <v>1</v>
      </c>
      <c r="E107" s="813">
        <v>2</v>
      </c>
      <c r="F107" s="814">
        <v>0</v>
      </c>
      <c r="G107" s="817">
        <v>0</v>
      </c>
      <c r="H107" s="814">
        <v>0</v>
      </c>
      <c r="I107" s="815">
        <v>4</v>
      </c>
    </row>
    <row r="108" spans="1:9" s="6" customFormat="1" x14ac:dyDescent="0.2">
      <c r="A108" s="139" t="s">
        <v>334</v>
      </c>
      <c r="B108" s="810">
        <v>0</v>
      </c>
      <c r="C108" s="816">
        <v>0</v>
      </c>
      <c r="D108" s="812">
        <v>0</v>
      </c>
      <c r="E108" s="813">
        <v>2</v>
      </c>
      <c r="F108" s="814">
        <v>0</v>
      </c>
      <c r="G108" s="817">
        <v>0</v>
      </c>
      <c r="H108" s="814">
        <v>0</v>
      </c>
      <c r="I108" s="815">
        <v>2</v>
      </c>
    </row>
    <row r="109" spans="1:9" s="6" customFormat="1" x14ac:dyDescent="0.2">
      <c r="A109" s="139" t="s">
        <v>335</v>
      </c>
      <c r="B109" s="810">
        <v>4</v>
      </c>
      <c r="C109" s="816">
        <v>0</v>
      </c>
      <c r="D109" s="812">
        <v>361</v>
      </c>
      <c r="E109" s="813">
        <v>20</v>
      </c>
      <c r="F109" s="814">
        <v>38</v>
      </c>
      <c r="G109" s="817">
        <v>5</v>
      </c>
      <c r="H109" s="814">
        <v>6</v>
      </c>
      <c r="I109" s="815">
        <v>434</v>
      </c>
    </row>
    <row r="110" spans="1:9" s="6" customFormat="1" x14ac:dyDescent="0.2">
      <c r="A110" s="139" t="s">
        <v>336</v>
      </c>
      <c r="B110" s="810">
        <v>19</v>
      </c>
      <c r="C110" s="816">
        <v>0</v>
      </c>
      <c r="D110" s="812">
        <v>7</v>
      </c>
      <c r="E110" s="813">
        <v>2</v>
      </c>
      <c r="F110" s="814">
        <v>0</v>
      </c>
      <c r="G110" s="817">
        <v>0</v>
      </c>
      <c r="H110" s="814">
        <v>0</v>
      </c>
      <c r="I110" s="815">
        <v>28</v>
      </c>
    </row>
    <row r="111" spans="1:9" s="6" customFormat="1" x14ac:dyDescent="0.2">
      <c r="A111" s="139" t="s">
        <v>337</v>
      </c>
      <c r="B111" s="810">
        <v>0</v>
      </c>
      <c r="C111" s="816">
        <v>0</v>
      </c>
      <c r="D111" s="812">
        <v>0</v>
      </c>
      <c r="E111" s="813">
        <v>0</v>
      </c>
      <c r="F111" s="814">
        <v>0</v>
      </c>
      <c r="G111" s="817">
        <v>0</v>
      </c>
      <c r="H111" s="814">
        <v>0</v>
      </c>
      <c r="I111" s="815">
        <v>0</v>
      </c>
    </row>
    <row r="112" spans="1:9" s="6" customFormat="1" x14ac:dyDescent="0.2">
      <c r="A112" s="139" t="s">
        <v>338</v>
      </c>
      <c r="B112" s="810">
        <v>0</v>
      </c>
      <c r="C112" s="816">
        <v>0</v>
      </c>
      <c r="D112" s="812">
        <v>0</v>
      </c>
      <c r="E112" s="813">
        <v>0</v>
      </c>
      <c r="F112" s="814">
        <v>0</v>
      </c>
      <c r="G112" s="817">
        <v>0</v>
      </c>
      <c r="H112" s="814">
        <v>0</v>
      </c>
      <c r="I112" s="815">
        <v>0</v>
      </c>
    </row>
    <row r="113" spans="1:9" s="6" customFormat="1" x14ac:dyDescent="0.2">
      <c r="A113" s="139" t="s">
        <v>339</v>
      </c>
      <c r="B113" s="810">
        <v>10</v>
      </c>
      <c r="C113" s="816">
        <v>0</v>
      </c>
      <c r="D113" s="812">
        <v>19</v>
      </c>
      <c r="E113" s="813">
        <v>16</v>
      </c>
      <c r="F113" s="814">
        <v>5</v>
      </c>
      <c r="G113" s="817">
        <v>1</v>
      </c>
      <c r="H113" s="814">
        <v>1</v>
      </c>
      <c r="I113" s="815">
        <v>52</v>
      </c>
    </row>
    <row r="114" spans="1:9" s="6" customFormat="1" x14ac:dyDescent="0.2">
      <c r="A114" s="139" t="s">
        <v>340</v>
      </c>
      <c r="B114" s="810">
        <v>0</v>
      </c>
      <c r="C114" s="816">
        <v>0</v>
      </c>
      <c r="D114" s="812">
        <v>0</v>
      </c>
      <c r="E114" s="813">
        <v>0</v>
      </c>
      <c r="F114" s="814">
        <v>0</v>
      </c>
      <c r="G114" s="817">
        <v>0</v>
      </c>
      <c r="H114" s="814">
        <v>0</v>
      </c>
      <c r="I114" s="815">
        <v>0</v>
      </c>
    </row>
    <row r="115" spans="1:9" s="6" customFormat="1" x14ac:dyDescent="0.2">
      <c r="A115" s="139" t="s">
        <v>341</v>
      </c>
      <c r="B115" s="810">
        <v>0</v>
      </c>
      <c r="C115" s="816">
        <v>0</v>
      </c>
      <c r="D115" s="812">
        <v>0</v>
      </c>
      <c r="E115" s="813">
        <v>0</v>
      </c>
      <c r="F115" s="814">
        <v>0</v>
      </c>
      <c r="G115" s="817">
        <v>2</v>
      </c>
      <c r="H115" s="814">
        <v>1</v>
      </c>
      <c r="I115" s="815">
        <v>3</v>
      </c>
    </row>
    <row r="116" spans="1:9" s="6" customFormat="1" x14ac:dyDescent="0.2">
      <c r="A116" s="139" t="s">
        <v>342</v>
      </c>
      <c r="B116" s="810">
        <v>0</v>
      </c>
      <c r="C116" s="816">
        <v>0</v>
      </c>
      <c r="D116" s="812">
        <v>0</v>
      </c>
      <c r="E116" s="813">
        <v>1</v>
      </c>
      <c r="F116" s="814">
        <v>0</v>
      </c>
      <c r="G116" s="817">
        <v>1</v>
      </c>
      <c r="H116" s="814">
        <v>1</v>
      </c>
      <c r="I116" s="815">
        <v>3</v>
      </c>
    </row>
    <row r="117" spans="1:9" s="6" customFormat="1" x14ac:dyDescent="0.2">
      <c r="A117" s="139" t="s">
        <v>343</v>
      </c>
      <c r="B117" s="810">
        <v>105</v>
      </c>
      <c r="C117" s="816">
        <v>0</v>
      </c>
      <c r="D117" s="812">
        <v>189</v>
      </c>
      <c r="E117" s="813">
        <v>55</v>
      </c>
      <c r="F117" s="814">
        <v>64</v>
      </c>
      <c r="G117" s="817">
        <v>7</v>
      </c>
      <c r="H117" s="814">
        <v>4</v>
      </c>
      <c r="I117" s="815">
        <v>424</v>
      </c>
    </row>
    <row r="118" spans="1:9" s="6" customFormat="1" x14ac:dyDescent="0.2">
      <c r="A118" s="139" t="s">
        <v>344</v>
      </c>
      <c r="B118" s="810">
        <v>3</v>
      </c>
      <c r="C118" s="816">
        <v>0</v>
      </c>
      <c r="D118" s="812">
        <v>8</v>
      </c>
      <c r="E118" s="813">
        <v>0</v>
      </c>
      <c r="F118" s="814">
        <v>0</v>
      </c>
      <c r="G118" s="817">
        <v>0</v>
      </c>
      <c r="H118" s="814">
        <v>0</v>
      </c>
      <c r="I118" s="815">
        <v>11</v>
      </c>
    </row>
    <row r="119" spans="1:9" s="6" customFormat="1" x14ac:dyDescent="0.2">
      <c r="A119" s="139" t="s">
        <v>345</v>
      </c>
      <c r="B119" s="810">
        <v>10</v>
      </c>
      <c r="C119" s="816">
        <v>0</v>
      </c>
      <c r="D119" s="812">
        <v>5</v>
      </c>
      <c r="E119" s="813">
        <v>6</v>
      </c>
      <c r="F119" s="814">
        <v>2</v>
      </c>
      <c r="G119" s="817">
        <v>1</v>
      </c>
      <c r="H119" s="814">
        <v>0</v>
      </c>
      <c r="I119" s="815">
        <v>24</v>
      </c>
    </row>
    <row r="120" spans="1:9" s="6" customFormat="1" x14ac:dyDescent="0.2">
      <c r="A120" s="139" t="s">
        <v>346</v>
      </c>
      <c r="B120" s="810">
        <v>2</v>
      </c>
      <c r="C120" s="816">
        <v>0</v>
      </c>
      <c r="D120" s="812">
        <v>0</v>
      </c>
      <c r="E120" s="813">
        <v>8</v>
      </c>
      <c r="F120" s="814">
        <v>0</v>
      </c>
      <c r="G120" s="817">
        <v>0</v>
      </c>
      <c r="H120" s="814">
        <v>0</v>
      </c>
      <c r="I120" s="815">
        <v>10</v>
      </c>
    </row>
    <row r="121" spans="1:9" s="6" customFormat="1" x14ac:dyDescent="0.2">
      <c r="A121" s="139" t="s">
        <v>347</v>
      </c>
      <c r="B121" s="810">
        <v>0</v>
      </c>
      <c r="C121" s="816">
        <v>0</v>
      </c>
      <c r="D121" s="812">
        <v>0</v>
      </c>
      <c r="E121" s="813">
        <v>1</v>
      </c>
      <c r="F121" s="814">
        <v>0</v>
      </c>
      <c r="G121" s="817">
        <v>0</v>
      </c>
      <c r="H121" s="814">
        <v>0</v>
      </c>
      <c r="I121" s="815">
        <v>1</v>
      </c>
    </row>
    <row r="122" spans="1:9" s="6" customFormat="1" x14ac:dyDescent="0.2">
      <c r="A122" s="139" t="s">
        <v>348</v>
      </c>
      <c r="B122" s="810">
        <v>25</v>
      </c>
      <c r="C122" s="816">
        <v>0</v>
      </c>
      <c r="D122" s="812">
        <v>15</v>
      </c>
      <c r="E122" s="813">
        <v>23</v>
      </c>
      <c r="F122" s="814">
        <v>6</v>
      </c>
      <c r="G122" s="817">
        <v>7</v>
      </c>
      <c r="H122" s="814">
        <v>2</v>
      </c>
      <c r="I122" s="815">
        <v>78</v>
      </c>
    </row>
    <row r="123" spans="1:9" s="6" customFormat="1" x14ac:dyDescent="0.2">
      <c r="A123" s="139" t="s">
        <v>349</v>
      </c>
      <c r="B123" s="810">
        <v>2</v>
      </c>
      <c r="C123" s="816">
        <v>0</v>
      </c>
      <c r="D123" s="812">
        <v>18</v>
      </c>
      <c r="E123" s="813">
        <v>7</v>
      </c>
      <c r="F123" s="814">
        <v>3</v>
      </c>
      <c r="G123" s="817">
        <v>2</v>
      </c>
      <c r="H123" s="814">
        <v>0</v>
      </c>
      <c r="I123" s="815">
        <v>32</v>
      </c>
    </row>
    <row r="124" spans="1:9" s="6" customFormat="1" x14ac:dyDescent="0.2">
      <c r="A124" s="139" t="s">
        <v>350</v>
      </c>
      <c r="B124" s="810">
        <v>0</v>
      </c>
      <c r="C124" s="816">
        <v>0</v>
      </c>
      <c r="D124" s="812">
        <v>0</v>
      </c>
      <c r="E124" s="813">
        <v>0</v>
      </c>
      <c r="F124" s="814">
        <v>0</v>
      </c>
      <c r="G124" s="817">
        <v>0</v>
      </c>
      <c r="H124" s="814">
        <v>0</v>
      </c>
      <c r="I124" s="815">
        <v>0</v>
      </c>
    </row>
    <row r="125" spans="1:9" s="6" customFormat="1" x14ac:dyDescent="0.2">
      <c r="A125" s="139" t="s">
        <v>351</v>
      </c>
      <c r="B125" s="810">
        <v>0</v>
      </c>
      <c r="C125" s="816">
        <v>0</v>
      </c>
      <c r="D125" s="812">
        <v>0</v>
      </c>
      <c r="E125" s="813">
        <v>0</v>
      </c>
      <c r="F125" s="814">
        <v>0</v>
      </c>
      <c r="G125" s="817">
        <v>0</v>
      </c>
      <c r="H125" s="814">
        <v>0</v>
      </c>
      <c r="I125" s="815">
        <v>0</v>
      </c>
    </row>
    <row r="126" spans="1:9" s="6" customFormat="1" x14ac:dyDescent="0.2">
      <c r="A126" s="139" t="s">
        <v>352</v>
      </c>
      <c r="B126" s="810">
        <v>12</v>
      </c>
      <c r="C126" s="816">
        <v>0</v>
      </c>
      <c r="D126" s="812">
        <v>14</v>
      </c>
      <c r="E126" s="813">
        <v>0</v>
      </c>
      <c r="F126" s="814">
        <v>0</v>
      </c>
      <c r="G126" s="817">
        <v>0</v>
      </c>
      <c r="H126" s="814">
        <v>0</v>
      </c>
      <c r="I126" s="815">
        <v>26</v>
      </c>
    </row>
    <row r="127" spans="1:9" s="6" customFormat="1" x14ac:dyDescent="0.2">
      <c r="A127" s="139" t="s">
        <v>353</v>
      </c>
      <c r="B127" s="810">
        <v>0</v>
      </c>
      <c r="C127" s="816">
        <v>0</v>
      </c>
      <c r="D127" s="812">
        <v>0</v>
      </c>
      <c r="E127" s="813">
        <v>1</v>
      </c>
      <c r="F127" s="814">
        <v>0</v>
      </c>
      <c r="G127" s="817">
        <v>0</v>
      </c>
      <c r="H127" s="814">
        <v>0</v>
      </c>
      <c r="I127" s="815">
        <v>1</v>
      </c>
    </row>
    <row r="128" spans="1:9" s="6" customFormat="1" x14ac:dyDescent="0.2">
      <c r="A128" s="139" t="s">
        <v>354</v>
      </c>
      <c r="B128" s="810">
        <v>0</v>
      </c>
      <c r="C128" s="816">
        <v>0</v>
      </c>
      <c r="D128" s="812">
        <v>0</v>
      </c>
      <c r="E128" s="813">
        <v>0</v>
      </c>
      <c r="F128" s="814">
        <v>0</v>
      </c>
      <c r="G128" s="817">
        <v>0</v>
      </c>
      <c r="H128" s="814">
        <v>0</v>
      </c>
      <c r="I128" s="815">
        <v>0</v>
      </c>
    </row>
    <row r="129" spans="1:9" s="6" customFormat="1" x14ac:dyDescent="0.2">
      <c r="A129" s="139" t="s">
        <v>355</v>
      </c>
      <c r="B129" s="810">
        <v>12</v>
      </c>
      <c r="C129" s="816">
        <v>0</v>
      </c>
      <c r="D129" s="812">
        <v>0</v>
      </c>
      <c r="E129" s="813">
        <v>3</v>
      </c>
      <c r="F129" s="814">
        <v>0</v>
      </c>
      <c r="G129" s="817">
        <v>0</v>
      </c>
      <c r="H129" s="814">
        <v>0</v>
      </c>
      <c r="I129" s="815">
        <v>15</v>
      </c>
    </row>
    <row r="130" spans="1:9" s="6" customFormat="1" x14ac:dyDescent="0.2">
      <c r="A130" s="139" t="s">
        <v>356</v>
      </c>
      <c r="B130" s="810">
        <v>151</v>
      </c>
      <c r="C130" s="816">
        <v>0</v>
      </c>
      <c r="D130" s="812">
        <v>268</v>
      </c>
      <c r="E130" s="813">
        <v>62</v>
      </c>
      <c r="F130" s="814">
        <v>34</v>
      </c>
      <c r="G130" s="817">
        <v>10</v>
      </c>
      <c r="H130" s="814">
        <v>3</v>
      </c>
      <c r="I130" s="815">
        <v>528</v>
      </c>
    </row>
    <row r="131" spans="1:9" s="6" customFormat="1" x14ac:dyDescent="0.2">
      <c r="A131" s="139" t="s">
        <v>357</v>
      </c>
      <c r="B131" s="810">
        <v>95</v>
      </c>
      <c r="C131" s="816">
        <v>4</v>
      </c>
      <c r="D131" s="812">
        <v>136</v>
      </c>
      <c r="E131" s="813">
        <v>43</v>
      </c>
      <c r="F131" s="814">
        <v>14</v>
      </c>
      <c r="G131" s="817">
        <v>3</v>
      </c>
      <c r="H131" s="814">
        <v>7</v>
      </c>
      <c r="I131" s="815">
        <v>298</v>
      </c>
    </row>
    <row r="132" spans="1:9" s="6" customFormat="1" x14ac:dyDescent="0.2">
      <c r="A132" s="139" t="s">
        <v>358</v>
      </c>
      <c r="B132" s="810">
        <v>24</v>
      </c>
      <c r="C132" s="816">
        <v>0</v>
      </c>
      <c r="D132" s="812">
        <v>16</v>
      </c>
      <c r="E132" s="813">
        <v>26</v>
      </c>
      <c r="F132" s="814">
        <v>0</v>
      </c>
      <c r="G132" s="817">
        <v>2</v>
      </c>
      <c r="H132" s="814">
        <v>0</v>
      </c>
      <c r="I132" s="815">
        <v>68</v>
      </c>
    </row>
    <row r="133" spans="1:9" s="6" customFormat="1" x14ac:dyDescent="0.2">
      <c r="A133" s="139" t="s">
        <v>359</v>
      </c>
      <c r="B133" s="810">
        <v>1</v>
      </c>
      <c r="C133" s="816">
        <v>0</v>
      </c>
      <c r="D133" s="812">
        <v>1</v>
      </c>
      <c r="E133" s="813">
        <v>0</v>
      </c>
      <c r="F133" s="814">
        <v>0</v>
      </c>
      <c r="G133" s="817">
        <v>0</v>
      </c>
      <c r="H133" s="814">
        <v>0</v>
      </c>
      <c r="I133" s="815">
        <v>2</v>
      </c>
    </row>
    <row r="134" spans="1:9" s="6" customFormat="1" x14ac:dyDescent="0.2">
      <c r="A134" s="139" t="s">
        <v>360</v>
      </c>
      <c r="B134" s="810">
        <v>8</v>
      </c>
      <c r="C134" s="816">
        <v>0</v>
      </c>
      <c r="D134" s="812">
        <v>0</v>
      </c>
      <c r="E134" s="813">
        <v>2</v>
      </c>
      <c r="F134" s="814">
        <v>1</v>
      </c>
      <c r="G134" s="817">
        <v>0</v>
      </c>
      <c r="H134" s="814">
        <v>0</v>
      </c>
      <c r="I134" s="815">
        <v>11</v>
      </c>
    </row>
    <row r="135" spans="1:9" s="6" customFormat="1" x14ac:dyDescent="0.2">
      <c r="A135" s="139" t="s">
        <v>361</v>
      </c>
      <c r="B135" s="810">
        <v>169</v>
      </c>
      <c r="C135" s="816">
        <v>3</v>
      </c>
      <c r="D135" s="812">
        <v>161</v>
      </c>
      <c r="E135" s="813">
        <v>237</v>
      </c>
      <c r="F135" s="814">
        <v>126</v>
      </c>
      <c r="G135" s="817">
        <v>12</v>
      </c>
      <c r="H135" s="814">
        <v>12</v>
      </c>
      <c r="I135" s="815">
        <v>717</v>
      </c>
    </row>
    <row r="136" spans="1:9" s="6" customFormat="1" x14ac:dyDescent="0.2">
      <c r="A136" s="139" t="s">
        <v>362</v>
      </c>
      <c r="B136" s="810">
        <v>17</v>
      </c>
      <c r="C136" s="816">
        <v>0</v>
      </c>
      <c r="D136" s="812">
        <v>28</v>
      </c>
      <c r="E136" s="813">
        <v>20</v>
      </c>
      <c r="F136" s="814">
        <v>6</v>
      </c>
      <c r="G136" s="817">
        <v>3</v>
      </c>
      <c r="H136" s="814">
        <v>0</v>
      </c>
      <c r="I136" s="815">
        <v>74</v>
      </c>
    </row>
    <row r="137" spans="1:9" s="6" customFormat="1" x14ac:dyDescent="0.2">
      <c r="A137" s="139" t="s">
        <v>363</v>
      </c>
      <c r="B137" s="810">
        <v>25</v>
      </c>
      <c r="C137" s="816">
        <v>0</v>
      </c>
      <c r="D137" s="812">
        <v>12</v>
      </c>
      <c r="E137" s="813">
        <v>25</v>
      </c>
      <c r="F137" s="814">
        <v>3</v>
      </c>
      <c r="G137" s="817">
        <v>11</v>
      </c>
      <c r="H137" s="814">
        <v>3</v>
      </c>
      <c r="I137" s="815">
        <v>79</v>
      </c>
    </row>
    <row r="138" spans="1:9" s="6" customFormat="1" x14ac:dyDescent="0.2">
      <c r="A138" s="139" t="s">
        <v>364</v>
      </c>
      <c r="B138" s="810">
        <v>1</v>
      </c>
      <c r="C138" s="816">
        <v>0</v>
      </c>
      <c r="D138" s="812">
        <v>0</v>
      </c>
      <c r="E138" s="813">
        <v>1</v>
      </c>
      <c r="F138" s="814">
        <v>0</v>
      </c>
      <c r="G138" s="817">
        <v>1</v>
      </c>
      <c r="H138" s="814">
        <v>0</v>
      </c>
      <c r="I138" s="815">
        <v>3</v>
      </c>
    </row>
    <row r="139" spans="1:9" s="6" customFormat="1" x14ac:dyDescent="0.2">
      <c r="A139" s="139" t="s">
        <v>365</v>
      </c>
      <c r="B139" s="810">
        <v>0</v>
      </c>
      <c r="C139" s="816">
        <v>0</v>
      </c>
      <c r="D139" s="812">
        <v>1</v>
      </c>
      <c r="E139" s="813">
        <v>0</v>
      </c>
      <c r="F139" s="814">
        <v>0</v>
      </c>
      <c r="G139" s="817">
        <v>0</v>
      </c>
      <c r="H139" s="814">
        <v>0</v>
      </c>
      <c r="I139" s="815">
        <v>1</v>
      </c>
    </row>
    <row r="140" spans="1:9" s="6" customFormat="1" x14ac:dyDescent="0.2">
      <c r="A140" s="139" t="s">
        <v>366</v>
      </c>
      <c r="B140" s="810">
        <v>0</v>
      </c>
      <c r="C140" s="816">
        <v>0</v>
      </c>
      <c r="D140" s="812">
        <v>0</v>
      </c>
      <c r="E140" s="813">
        <v>0</v>
      </c>
      <c r="F140" s="814">
        <v>0</v>
      </c>
      <c r="G140" s="817">
        <v>0</v>
      </c>
      <c r="H140" s="814">
        <v>0</v>
      </c>
      <c r="I140" s="815">
        <v>0</v>
      </c>
    </row>
    <row r="141" spans="1:9" s="6" customFormat="1" x14ac:dyDescent="0.2">
      <c r="A141" s="139" t="s">
        <v>367</v>
      </c>
      <c r="B141" s="810">
        <v>71</v>
      </c>
      <c r="C141" s="816">
        <v>3</v>
      </c>
      <c r="D141" s="812">
        <v>28</v>
      </c>
      <c r="E141" s="813">
        <v>38</v>
      </c>
      <c r="F141" s="814">
        <v>4</v>
      </c>
      <c r="G141" s="817">
        <v>8</v>
      </c>
      <c r="H141" s="814">
        <v>1</v>
      </c>
      <c r="I141" s="815">
        <v>152</v>
      </c>
    </row>
    <row r="142" spans="1:9" s="6" customFormat="1" x14ac:dyDescent="0.2">
      <c r="A142" s="139" t="s">
        <v>368</v>
      </c>
      <c r="B142" s="810">
        <v>0</v>
      </c>
      <c r="C142" s="816">
        <v>0</v>
      </c>
      <c r="D142" s="812">
        <v>0</v>
      </c>
      <c r="E142" s="813">
        <v>0</v>
      </c>
      <c r="F142" s="814">
        <v>1</v>
      </c>
      <c r="G142" s="817">
        <v>0</v>
      </c>
      <c r="H142" s="814">
        <v>0</v>
      </c>
      <c r="I142" s="815">
        <v>1</v>
      </c>
    </row>
    <row r="143" spans="1:9" s="6" customFormat="1" x14ac:dyDescent="0.2">
      <c r="A143" s="139" t="s">
        <v>369</v>
      </c>
      <c r="B143" s="810">
        <v>15</v>
      </c>
      <c r="C143" s="816">
        <v>0</v>
      </c>
      <c r="D143" s="812">
        <v>15</v>
      </c>
      <c r="E143" s="813">
        <v>9</v>
      </c>
      <c r="F143" s="814">
        <v>2</v>
      </c>
      <c r="G143" s="817">
        <v>3</v>
      </c>
      <c r="H143" s="814">
        <v>0</v>
      </c>
      <c r="I143" s="815">
        <v>44</v>
      </c>
    </row>
    <row r="144" spans="1:9" s="6" customFormat="1" x14ac:dyDescent="0.2">
      <c r="A144" s="139" t="s">
        <v>370</v>
      </c>
      <c r="B144" s="810">
        <v>0</v>
      </c>
      <c r="C144" s="816">
        <v>0</v>
      </c>
      <c r="D144" s="812">
        <v>0</v>
      </c>
      <c r="E144" s="813">
        <v>0</v>
      </c>
      <c r="F144" s="814">
        <v>0</v>
      </c>
      <c r="G144" s="817">
        <v>0</v>
      </c>
      <c r="H144" s="814">
        <v>0</v>
      </c>
      <c r="I144" s="815">
        <v>0</v>
      </c>
    </row>
    <row r="145" spans="1:9" s="6" customFormat="1" x14ac:dyDescent="0.2">
      <c r="A145" s="139" t="s">
        <v>371</v>
      </c>
      <c r="B145" s="810">
        <v>1</v>
      </c>
      <c r="C145" s="816">
        <v>0</v>
      </c>
      <c r="D145" s="812">
        <v>0</v>
      </c>
      <c r="E145" s="813">
        <v>0</v>
      </c>
      <c r="F145" s="814">
        <v>0</v>
      </c>
      <c r="G145" s="817">
        <v>0</v>
      </c>
      <c r="H145" s="814">
        <v>0</v>
      </c>
      <c r="I145" s="815">
        <v>1</v>
      </c>
    </row>
    <row r="146" spans="1:9" s="6" customFormat="1" x14ac:dyDescent="0.2">
      <c r="A146" s="139" t="s">
        <v>372</v>
      </c>
      <c r="B146" s="810">
        <v>0</v>
      </c>
      <c r="C146" s="816">
        <v>0</v>
      </c>
      <c r="D146" s="812">
        <v>1</v>
      </c>
      <c r="E146" s="813">
        <v>0</v>
      </c>
      <c r="F146" s="814">
        <v>0</v>
      </c>
      <c r="G146" s="817">
        <v>0</v>
      </c>
      <c r="H146" s="814">
        <v>0</v>
      </c>
      <c r="I146" s="815">
        <v>1</v>
      </c>
    </row>
    <row r="147" spans="1:9" s="6" customFormat="1" x14ac:dyDescent="0.2">
      <c r="A147" s="139" t="s">
        <v>373</v>
      </c>
      <c r="B147" s="810">
        <v>0</v>
      </c>
      <c r="C147" s="816">
        <v>0</v>
      </c>
      <c r="D147" s="812">
        <v>0</v>
      </c>
      <c r="E147" s="813">
        <v>0</v>
      </c>
      <c r="F147" s="814">
        <v>0</v>
      </c>
      <c r="G147" s="817">
        <v>0</v>
      </c>
      <c r="H147" s="814">
        <v>0</v>
      </c>
      <c r="I147" s="815">
        <v>0</v>
      </c>
    </row>
    <row r="148" spans="1:9" s="6" customFormat="1" x14ac:dyDescent="0.2">
      <c r="A148" s="139" t="s">
        <v>374</v>
      </c>
      <c r="B148" s="810">
        <v>0</v>
      </c>
      <c r="C148" s="816">
        <v>0</v>
      </c>
      <c r="D148" s="812">
        <v>0</v>
      </c>
      <c r="E148" s="813">
        <v>0</v>
      </c>
      <c r="F148" s="814">
        <v>0</v>
      </c>
      <c r="G148" s="817">
        <v>0</v>
      </c>
      <c r="H148" s="814">
        <v>0</v>
      </c>
      <c r="I148" s="815">
        <v>0</v>
      </c>
    </row>
    <row r="149" spans="1:9" s="6" customFormat="1" x14ac:dyDescent="0.2">
      <c r="A149" s="139" t="s">
        <v>375</v>
      </c>
      <c r="B149" s="810">
        <v>0</v>
      </c>
      <c r="C149" s="816">
        <v>0</v>
      </c>
      <c r="D149" s="812">
        <v>0</v>
      </c>
      <c r="E149" s="813">
        <v>0</v>
      </c>
      <c r="F149" s="814">
        <v>0</v>
      </c>
      <c r="G149" s="817">
        <v>0</v>
      </c>
      <c r="H149" s="814">
        <v>0</v>
      </c>
      <c r="I149" s="815">
        <v>0</v>
      </c>
    </row>
    <row r="150" spans="1:9" s="6" customFormat="1" x14ac:dyDescent="0.2">
      <c r="A150" s="139" t="s">
        <v>376</v>
      </c>
      <c r="B150" s="810">
        <v>97</v>
      </c>
      <c r="C150" s="816">
        <v>0</v>
      </c>
      <c r="D150" s="812">
        <v>244</v>
      </c>
      <c r="E150" s="813">
        <v>30</v>
      </c>
      <c r="F150" s="814">
        <v>12</v>
      </c>
      <c r="G150" s="817">
        <v>1</v>
      </c>
      <c r="H150" s="814">
        <v>5</v>
      </c>
      <c r="I150" s="815">
        <v>389</v>
      </c>
    </row>
    <row r="151" spans="1:9" s="6" customFormat="1" x14ac:dyDescent="0.2">
      <c r="A151" s="139" t="s">
        <v>377</v>
      </c>
      <c r="B151" s="810">
        <v>0</v>
      </c>
      <c r="C151" s="816">
        <v>0</v>
      </c>
      <c r="D151" s="812">
        <v>0</v>
      </c>
      <c r="E151" s="813">
        <v>0</v>
      </c>
      <c r="F151" s="814">
        <v>0</v>
      </c>
      <c r="G151" s="817">
        <v>0</v>
      </c>
      <c r="H151" s="814">
        <v>0</v>
      </c>
      <c r="I151" s="815">
        <v>0</v>
      </c>
    </row>
    <row r="152" spans="1:9" s="6" customFormat="1" x14ac:dyDescent="0.2">
      <c r="A152" s="139" t="s">
        <v>378</v>
      </c>
      <c r="B152" s="810">
        <v>3</v>
      </c>
      <c r="C152" s="816">
        <v>0</v>
      </c>
      <c r="D152" s="812">
        <v>21</v>
      </c>
      <c r="E152" s="813">
        <v>65</v>
      </c>
      <c r="F152" s="814">
        <v>10</v>
      </c>
      <c r="G152" s="817">
        <v>0</v>
      </c>
      <c r="H152" s="814">
        <v>0</v>
      </c>
      <c r="I152" s="815">
        <v>99</v>
      </c>
    </row>
    <row r="153" spans="1:9" s="6" customFormat="1" x14ac:dyDescent="0.2">
      <c r="A153" s="139" t="s">
        <v>379</v>
      </c>
      <c r="B153" s="810">
        <v>0</v>
      </c>
      <c r="C153" s="816">
        <v>0</v>
      </c>
      <c r="D153" s="812">
        <v>1</v>
      </c>
      <c r="E153" s="813">
        <v>2</v>
      </c>
      <c r="F153" s="814">
        <v>0</v>
      </c>
      <c r="G153" s="817">
        <v>0</v>
      </c>
      <c r="H153" s="814">
        <v>0</v>
      </c>
      <c r="I153" s="815">
        <v>3</v>
      </c>
    </row>
    <row r="154" spans="1:9" s="6" customFormat="1" x14ac:dyDescent="0.2">
      <c r="A154" s="139" t="s">
        <v>380</v>
      </c>
      <c r="B154" s="810">
        <v>12</v>
      </c>
      <c r="C154" s="816">
        <v>0</v>
      </c>
      <c r="D154" s="812">
        <v>13</v>
      </c>
      <c r="E154" s="813">
        <v>12</v>
      </c>
      <c r="F154" s="814">
        <v>12</v>
      </c>
      <c r="G154" s="817">
        <v>8</v>
      </c>
      <c r="H154" s="814">
        <v>5</v>
      </c>
      <c r="I154" s="815">
        <v>62</v>
      </c>
    </row>
    <row r="155" spans="1:9" s="6" customFormat="1" x14ac:dyDescent="0.2">
      <c r="A155" s="139" t="s">
        <v>381</v>
      </c>
      <c r="B155" s="810">
        <v>0</v>
      </c>
      <c r="C155" s="816">
        <v>0</v>
      </c>
      <c r="D155" s="812">
        <v>0</v>
      </c>
      <c r="E155" s="813">
        <v>0</v>
      </c>
      <c r="F155" s="814">
        <v>0</v>
      </c>
      <c r="G155" s="817">
        <v>0</v>
      </c>
      <c r="H155" s="814">
        <v>0</v>
      </c>
      <c r="I155" s="815">
        <v>0</v>
      </c>
    </row>
    <row r="156" spans="1:9" s="6" customFormat="1" x14ac:dyDescent="0.2">
      <c r="A156" s="139" t="s">
        <v>382</v>
      </c>
      <c r="B156" s="810">
        <v>0</v>
      </c>
      <c r="C156" s="816">
        <v>0</v>
      </c>
      <c r="D156" s="812">
        <v>1</v>
      </c>
      <c r="E156" s="813">
        <v>0</v>
      </c>
      <c r="F156" s="814">
        <v>0</v>
      </c>
      <c r="G156" s="817">
        <v>1</v>
      </c>
      <c r="H156" s="814">
        <v>0</v>
      </c>
      <c r="I156" s="815">
        <v>2</v>
      </c>
    </row>
    <row r="157" spans="1:9" s="6" customFormat="1" x14ac:dyDescent="0.2">
      <c r="A157" s="139" t="s">
        <v>383</v>
      </c>
      <c r="B157" s="810">
        <v>0</v>
      </c>
      <c r="C157" s="816">
        <v>0</v>
      </c>
      <c r="D157" s="812">
        <v>4</v>
      </c>
      <c r="E157" s="813">
        <v>3</v>
      </c>
      <c r="F157" s="814">
        <v>0</v>
      </c>
      <c r="G157" s="817">
        <v>0</v>
      </c>
      <c r="H157" s="814">
        <v>0</v>
      </c>
      <c r="I157" s="815">
        <v>7</v>
      </c>
    </row>
    <row r="158" spans="1:9" s="6" customFormat="1" x14ac:dyDescent="0.2">
      <c r="A158" s="139" t="s">
        <v>384</v>
      </c>
      <c r="B158" s="810">
        <v>3</v>
      </c>
      <c r="C158" s="816">
        <v>0</v>
      </c>
      <c r="D158" s="812">
        <v>0</v>
      </c>
      <c r="E158" s="813">
        <v>15</v>
      </c>
      <c r="F158" s="814">
        <v>0</v>
      </c>
      <c r="G158" s="817">
        <v>0</v>
      </c>
      <c r="H158" s="814">
        <v>0</v>
      </c>
      <c r="I158" s="815">
        <v>18</v>
      </c>
    </row>
    <row r="159" spans="1:9" s="6" customFormat="1" x14ac:dyDescent="0.2">
      <c r="A159" s="139" t="s">
        <v>385</v>
      </c>
      <c r="B159" s="810">
        <v>0</v>
      </c>
      <c r="C159" s="816">
        <v>0</v>
      </c>
      <c r="D159" s="812">
        <v>0</v>
      </c>
      <c r="E159" s="813">
        <v>0</v>
      </c>
      <c r="F159" s="814">
        <v>0</v>
      </c>
      <c r="G159" s="817">
        <v>0</v>
      </c>
      <c r="H159" s="814">
        <v>0</v>
      </c>
      <c r="I159" s="815">
        <v>0</v>
      </c>
    </row>
    <row r="160" spans="1:9" s="6" customFormat="1" x14ac:dyDescent="0.2">
      <c r="A160" s="139" t="s">
        <v>386</v>
      </c>
      <c r="B160" s="810">
        <v>1959</v>
      </c>
      <c r="C160" s="816">
        <v>45</v>
      </c>
      <c r="D160" s="812">
        <v>1150</v>
      </c>
      <c r="E160" s="813">
        <v>1514</v>
      </c>
      <c r="F160" s="814">
        <v>426</v>
      </c>
      <c r="G160" s="817">
        <v>87</v>
      </c>
      <c r="H160" s="814">
        <v>26</v>
      </c>
      <c r="I160" s="815">
        <v>5163</v>
      </c>
    </row>
    <row r="161" spans="1:9" s="6" customFormat="1" x14ac:dyDescent="0.2">
      <c r="A161" s="139" t="s">
        <v>387</v>
      </c>
      <c r="B161" s="810">
        <v>5</v>
      </c>
      <c r="C161" s="816">
        <v>0</v>
      </c>
      <c r="D161" s="812">
        <v>10</v>
      </c>
      <c r="E161" s="813">
        <v>6</v>
      </c>
      <c r="F161" s="814">
        <v>1</v>
      </c>
      <c r="G161" s="817">
        <v>0</v>
      </c>
      <c r="H161" s="814">
        <v>0</v>
      </c>
      <c r="I161" s="815">
        <v>22</v>
      </c>
    </row>
    <row r="162" spans="1:9" s="6" customFormat="1" x14ac:dyDescent="0.2">
      <c r="A162" s="139" t="s">
        <v>388</v>
      </c>
      <c r="B162" s="810">
        <v>0</v>
      </c>
      <c r="C162" s="816">
        <v>0</v>
      </c>
      <c r="D162" s="812">
        <v>2</v>
      </c>
      <c r="E162" s="813">
        <v>0</v>
      </c>
      <c r="F162" s="814">
        <v>0</v>
      </c>
      <c r="G162" s="817">
        <v>0</v>
      </c>
      <c r="H162" s="814">
        <v>0</v>
      </c>
      <c r="I162" s="815">
        <v>2</v>
      </c>
    </row>
    <row r="163" spans="1:9" s="6" customFormat="1" x14ac:dyDescent="0.2">
      <c r="A163" s="139" t="s">
        <v>389</v>
      </c>
      <c r="B163" s="810">
        <v>1</v>
      </c>
      <c r="C163" s="816">
        <v>0</v>
      </c>
      <c r="D163" s="812">
        <v>10</v>
      </c>
      <c r="E163" s="813">
        <v>2</v>
      </c>
      <c r="F163" s="814">
        <v>1</v>
      </c>
      <c r="G163" s="817">
        <v>0</v>
      </c>
      <c r="H163" s="814">
        <v>0</v>
      </c>
      <c r="I163" s="815">
        <v>14</v>
      </c>
    </row>
    <row r="164" spans="1:9" s="6" customFormat="1" x14ac:dyDescent="0.2">
      <c r="A164" s="139" t="s">
        <v>390</v>
      </c>
      <c r="B164" s="810">
        <v>7</v>
      </c>
      <c r="C164" s="816">
        <v>0</v>
      </c>
      <c r="D164" s="812">
        <v>6</v>
      </c>
      <c r="E164" s="813">
        <v>6</v>
      </c>
      <c r="F164" s="814">
        <v>1</v>
      </c>
      <c r="G164" s="817">
        <v>2</v>
      </c>
      <c r="H164" s="814">
        <v>0</v>
      </c>
      <c r="I164" s="815">
        <v>22</v>
      </c>
    </row>
    <row r="165" spans="1:9" s="6" customFormat="1" x14ac:dyDescent="0.2">
      <c r="A165" s="139" t="s">
        <v>391</v>
      </c>
      <c r="B165" s="810">
        <v>0</v>
      </c>
      <c r="C165" s="816">
        <v>0</v>
      </c>
      <c r="D165" s="812">
        <v>0</v>
      </c>
      <c r="E165" s="813">
        <v>0</v>
      </c>
      <c r="F165" s="814">
        <v>0</v>
      </c>
      <c r="G165" s="817">
        <v>0</v>
      </c>
      <c r="H165" s="814">
        <v>0</v>
      </c>
      <c r="I165" s="815">
        <v>0</v>
      </c>
    </row>
    <row r="166" spans="1:9" s="6" customFormat="1" x14ac:dyDescent="0.2">
      <c r="A166" s="139" t="s">
        <v>392</v>
      </c>
      <c r="B166" s="810">
        <v>422</v>
      </c>
      <c r="C166" s="816">
        <v>12</v>
      </c>
      <c r="D166" s="812">
        <v>270</v>
      </c>
      <c r="E166" s="813">
        <v>263</v>
      </c>
      <c r="F166" s="814">
        <v>51</v>
      </c>
      <c r="G166" s="817">
        <v>22</v>
      </c>
      <c r="H166" s="814">
        <v>10</v>
      </c>
      <c r="I166" s="815">
        <v>1039</v>
      </c>
    </row>
    <row r="167" spans="1:9" s="6" customFormat="1" x14ac:dyDescent="0.2">
      <c r="A167" s="139" t="s">
        <v>393</v>
      </c>
      <c r="B167" s="810">
        <v>0</v>
      </c>
      <c r="C167" s="816">
        <v>0</v>
      </c>
      <c r="D167" s="812">
        <v>0</v>
      </c>
      <c r="E167" s="813">
        <v>0</v>
      </c>
      <c r="F167" s="814">
        <v>0</v>
      </c>
      <c r="G167" s="817">
        <v>0</v>
      </c>
      <c r="H167" s="814">
        <v>0</v>
      </c>
      <c r="I167" s="815">
        <v>0</v>
      </c>
    </row>
    <row r="168" spans="1:9" s="6" customFormat="1" x14ac:dyDescent="0.2">
      <c r="A168" s="139" t="s">
        <v>394</v>
      </c>
      <c r="B168" s="810">
        <v>220</v>
      </c>
      <c r="C168" s="816">
        <v>1</v>
      </c>
      <c r="D168" s="812">
        <v>62</v>
      </c>
      <c r="E168" s="813">
        <v>197</v>
      </c>
      <c r="F168" s="814">
        <v>47</v>
      </c>
      <c r="G168" s="817">
        <v>32</v>
      </c>
      <c r="H168" s="814">
        <v>1</v>
      </c>
      <c r="I168" s="815">
        <v>559</v>
      </c>
    </row>
    <row r="169" spans="1:9" s="6" customFormat="1" x14ac:dyDescent="0.2">
      <c r="A169" s="139" t="s">
        <v>395</v>
      </c>
      <c r="B169" s="810">
        <v>0</v>
      </c>
      <c r="C169" s="816">
        <v>0</v>
      </c>
      <c r="D169" s="812">
        <v>0</v>
      </c>
      <c r="E169" s="813">
        <v>0</v>
      </c>
      <c r="F169" s="814">
        <v>0</v>
      </c>
      <c r="G169" s="817">
        <v>0</v>
      </c>
      <c r="H169" s="814">
        <v>0</v>
      </c>
      <c r="I169" s="815">
        <v>0</v>
      </c>
    </row>
    <row r="170" spans="1:9" s="6" customFormat="1" x14ac:dyDescent="0.2">
      <c r="A170" s="139" t="s">
        <v>396</v>
      </c>
      <c r="B170" s="810">
        <v>21</v>
      </c>
      <c r="C170" s="816">
        <v>0</v>
      </c>
      <c r="D170" s="812">
        <v>8</v>
      </c>
      <c r="E170" s="813">
        <v>10</v>
      </c>
      <c r="F170" s="814">
        <v>5</v>
      </c>
      <c r="G170" s="817">
        <v>0</v>
      </c>
      <c r="H170" s="814">
        <v>0</v>
      </c>
      <c r="I170" s="815">
        <v>44</v>
      </c>
    </row>
    <row r="171" spans="1:9" s="6" customFormat="1" x14ac:dyDescent="0.2">
      <c r="A171" s="139" t="s">
        <v>397</v>
      </c>
      <c r="B171" s="810">
        <v>5</v>
      </c>
      <c r="C171" s="816">
        <v>0</v>
      </c>
      <c r="D171" s="812">
        <v>0</v>
      </c>
      <c r="E171" s="813">
        <v>4</v>
      </c>
      <c r="F171" s="814">
        <v>0</v>
      </c>
      <c r="G171" s="817">
        <v>0</v>
      </c>
      <c r="H171" s="814">
        <v>0</v>
      </c>
      <c r="I171" s="815">
        <v>9</v>
      </c>
    </row>
    <row r="172" spans="1:9" s="6" customFormat="1" x14ac:dyDescent="0.2">
      <c r="A172" s="139" t="s">
        <v>398</v>
      </c>
      <c r="B172" s="810">
        <v>13</v>
      </c>
      <c r="C172" s="816">
        <v>0</v>
      </c>
      <c r="D172" s="812">
        <v>19</v>
      </c>
      <c r="E172" s="813">
        <v>3</v>
      </c>
      <c r="F172" s="814">
        <v>2</v>
      </c>
      <c r="G172" s="817">
        <v>0</v>
      </c>
      <c r="H172" s="814">
        <v>0</v>
      </c>
      <c r="I172" s="815">
        <v>37</v>
      </c>
    </row>
    <row r="173" spans="1:9" s="6" customFormat="1" x14ac:dyDescent="0.2">
      <c r="A173" s="139" t="s">
        <v>399</v>
      </c>
      <c r="B173" s="810">
        <v>0</v>
      </c>
      <c r="C173" s="816">
        <v>0</v>
      </c>
      <c r="D173" s="812">
        <v>0</v>
      </c>
      <c r="E173" s="813">
        <v>0</v>
      </c>
      <c r="F173" s="814">
        <v>0</v>
      </c>
      <c r="G173" s="817">
        <v>0</v>
      </c>
      <c r="H173" s="814">
        <v>0</v>
      </c>
      <c r="I173" s="815">
        <v>0</v>
      </c>
    </row>
    <row r="174" spans="1:9" s="6" customFormat="1" x14ac:dyDescent="0.2">
      <c r="A174" s="139" t="s">
        <v>400</v>
      </c>
      <c r="B174" s="810">
        <v>0</v>
      </c>
      <c r="C174" s="816">
        <v>0</v>
      </c>
      <c r="D174" s="812">
        <v>8</v>
      </c>
      <c r="E174" s="813">
        <v>0</v>
      </c>
      <c r="F174" s="814">
        <v>0</v>
      </c>
      <c r="G174" s="817">
        <v>0</v>
      </c>
      <c r="H174" s="814">
        <v>0</v>
      </c>
      <c r="I174" s="815">
        <v>8</v>
      </c>
    </row>
    <row r="175" spans="1:9" s="6" customFormat="1" x14ac:dyDescent="0.2">
      <c r="A175" s="139" t="s">
        <v>401</v>
      </c>
      <c r="B175" s="810">
        <v>10</v>
      </c>
      <c r="C175" s="816">
        <v>0</v>
      </c>
      <c r="D175" s="812">
        <v>2</v>
      </c>
      <c r="E175" s="813">
        <v>3</v>
      </c>
      <c r="F175" s="814">
        <v>2</v>
      </c>
      <c r="G175" s="817">
        <v>0</v>
      </c>
      <c r="H175" s="814">
        <v>0</v>
      </c>
      <c r="I175" s="815">
        <v>17</v>
      </c>
    </row>
    <row r="176" spans="1:9" s="6" customFormat="1" x14ac:dyDescent="0.2">
      <c r="A176" s="139" t="s">
        <v>402</v>
      </c>
      <c r="B176" s="810">
        <v>4</v>
      </c>
      <c r="C176" s="816">
        <v>0</v>
      </c>
      <c r="D176" s="812">
        <v>0</v>
      </c>
      <c r="E176" s="813">
        <v>7</v>
      </c>
      <c r="F176" s="814">
        <v>0</v>
      </c>
      <c r="G176" s="817">
        <v>0</v>
      </c>
      <c r="H176" s="814">
        <v>1</v>
      </c>
      <c r="I176" s="815">
        <v>12</v>
      </c>
    </row>
    <row r="177" spans="1:9" s="6" customFormat="1" x14ac:dyDescent="0.2">
      <c r="A177" s="139" t="s">
        <v>403</v>
      </c>
      <c r="B177" s="810">
        <v>1</v>
      </c>
      <c r="C177" s="816">
        <v>0</v>
      </c>
      <c r="D177" s="812">
        <v>2</v>
      </c>
      <c r="E177" s="813">
        <v>2</v>
      </c>
      <c r="F177" s="814">
        <v>1</v>
      </c>
      <c r="G177" s="817">
        <v>0</v>
      </c>
      <c r="H177" s="814">
        <v>0</v>
      </c>
      <c r="I177" s="815">
        <v>6</v>
      </c>
    </row>
    <row r="178" spans="1:9" s="6" customFormat="1" x14ac:dyDescent="0.2">
      <c r="A178" s="139" t="s">
        <v>404</v>
      </c>
      <c r="B178" s="810">
        <v>36</v>
      </c>
      <c r="C178" s="816">
        <v>0</v>
      </c>
      <c r="D178" s="812">
        <v>18</v>
      </c>
      <c r="E178" s="813">
        <v>18</v>
      </c>
      <c r="F178" s="814">
        <v>2</v>
      </c>
      <c r="G178" s="817">
        <v>0</v>
      </c>
      <c r="H178" s="814">
        <v>0</v>
      </c>
      <c r="I178" s="815">
        <v>74</v>
      </c>
    </row>
    <row r="179" spans="1:9" s="6" customFormat="1" x14ac:dyDescent="0.2">
      <c r="A179" s="139" t="s">
        <v>405</v>
      </c>
      <c r="B179" s="810">
        <v>0</v>
      </c>
      <c r="C179" s="816">
        <v>0</v>
      </c>
      <c r="D179" s="812">
        <v>0</v>
      </c>
      <c r="E179" s="813">
        <v>0</v>
      </c>
      <c r="F179" s="814">
        <v>0</v>
      </c>
      <c r="G179" s="817">
        <v>0</v>
      </c>
      <c r="H179" s="814">
        <v>0</v>
      </c>
      <c r="I179" s="815">
        <v>0</v>
      </c>
    </row>
    <row r="180" spans="1:9" s="6" customFormat="1" x14ac:dyDescent="0.2">
      <c r="A180" s="139" t="s">
        <v>406</v>
      </c>
      <c r="B180" s="810">
        <v>0</v>
      </c>
      <c r="C180" s="816">
        <v>0</v>
      </c>
      <c r="D180" s="812">
        <v>0</v>
      </c>
      <c r="E180" s="813">
        <v>0</v>
      </c>
      <c r="F180" s="814">
        <v>0</v>
      </c>
      <c r="G180" s="817">
        <v>0</v>
      </c>
      <c r="H180" s="814">
        <v>0</v>
      </c>
      <c r="I180" s="815">
        <v>0</v>
      </c>
    </row>
    <row r="181" spans="1:9" s="6" customFormat="1" x14ac:dyDescent="0.2">
      <c r="A181" s="139" t="s">
        <v>407</v>
      </c>
      <c r="B181" s="810">
        <v>496</v>
      </c>
      <c r="C181" s="816">
        <v>6</v>
      </c>
      <c r="D181" s="812">
        <v>871</v>
      </c>
      <c r="E181" s="813">
        <v>644</v>
      </c>
      <c r="F181" s="814">
        <v>691</v>
      </c>
      <c r="G181" s="817">
        <v>27</v>
      </c>
      <c r="H181" s="814">
        <v>58</v>
      </c>
      <c r="I181" s="815">
        <v>2787</v>
      </c>
    </row>
    <row r="182" spans="1:9" s="6" customFormat="1" x14ac:dyDescent="0.2">
      <c r="A182" s="139" t="s">
        <v>408</v>
      </c>
      <c r="B182" s="810">
        <v>1</v>
      </c>
      <c r="C182" s="816">
        <v>0</v>
      </c>
      <c r="D182" s="812">
        <v>0</v>
      </c>
      <c r="E182" s="813">
        <v>1</v>
      </c>
      <c r="F182" s="814">
        <v>0</v>
      </c>
      <c r="G182" s="817">
        <v>0</v>
      </c>
      <c r="H182" s="814">
        <v>0</v>
      </c>
      <c r="I182" s="815">
        <v>2</v>
      </c>
    </row>
    <row r="183" spans="1:9" s="6" customFormat="1" x14ac:dyDescent="0.2">
      <c r="A183" s="139" t="s">
        <v>409</v>
      </c>
      <c r="B183" s="810">
        <v>791</v>
      </c>
      <c r="C183" s="816">
        <v>16</v>
      </c>
      <c r="D183" s="812">
        <v>774</v>
      </c>
      <c r="E183" s="813">
        <v>281</v>
      </c>
      <c r="F183" s="814">
        <v>88</v>
      </c>
      <c r="G183" s="817">
        <v>45</v>
      </c>
      <c r="H183" s="814">
        <v>7</v>
      </c>
      <c r="I183" s="815">
        <v>1987</v>
      </c>
    </row>
    <row r="184" spans="1:9" s="6" customFormat="1" x14ac:dyDescent="0.2">
      <c r="A184" s="139" t="s">
        <v>410</v>
      </c>
      <c r="B184" s="810">
        <v>821</v>
      </c>
      <c r="C184" s="816">
        <v>15</v>
      </c>
      <c r="D184" s="812">
        <v>150</v>
      </c>
      <c r="E184" s="813">
        <v>685</v>
      </c>
      <c r="F184" s="814">
        <v>186</v>
      </c>
      <c r="G184" s="817">
        <v>37</v>
      </c>
      <c r="H184" s="814">
        <v>15</v>
      </c>
      <c r="I184" s="815">
        <v>1894</v>
      </c>
    </row>
    <row r="185" spans="1:9" s="6" customFormat="1" x14ac:dyDescent="0.2">
      <c r="A185" s="139" t="s">
        <v>411</v>
      </c>
      <c r="B185" s="810">
        <v>0</v>
      </c>
      <c r="C185" s="816">
        <v>0</v>
      </c>
      <c r="D185" s="812">
        <v>0</v>
      </c>
      <c r="E185" s="813">
        <v>0</v>
      </c>
      <c r="F185" s="814">
        <v>0</v>
      </c>
      <c r="G185" s="817">
        <v>0</v>
      </c>
      <c r="H185" s="814">
        <v>0</v>
      </c>
      <c r="I185" s="815">
        <v>0</v>
      </c>
    </row>
    <row r="186" spans="1:9" s="6" customFormat="1" x14ac:dyDescent="0.2">
      <c r="A186" s="139" t="s">
        <v>412</v>
      </c>
      <c r="B186" s="810">
        <v>0</v>
      </c>
      <c r="C186" s="816">
        <v>0</v>
      </c>
      <c r="D186" s="812">
        <v>0</v>
      </c>
      <c r="E186" s="813">
        <v>0</v>
      </c>
      <c r="F186" s="814">
        <v>0</v>
      </c>
      <c r="G186" s="817">
        <v>0</v>
      </c>
      <c r="H186" s="814">
        <v>0</v>
      </c>
      <c r="I186" s="815">
        <v>0</v>
      </c>
    </row>
    <row r="187" spans="1:9" s="6" customFormat="1" x14ac:dyDescent="0.2">
      <c r="A187" s="139" t="s">
        <v>413</v>
      </c>
      <c r="B187" s="810">
        <v>67</v>
      </c>
      <c r="C187" s="816">
        <v>1</v>
      </c>
      <c r="D187" s="812">
        <v>171</v>
      </c>
      <c r="E187" s="813">
        <v>100</v>
      </c>
      <c r="F187" s="814">
        <v>60</v>
      </c>
      <c r="G187" s="817">
        <v>6</v>
      </c>
      <c r="H187" s="814">
        <v>6</v>
      </c>
      <c r="I187" s="815">
        <v>410</v>
      </c>
    </row>
    <row r="188" spans="1:9" s="6" customFormat="1" x14ac:dyDescent="0.2">
      <c r="A188" s="139" t="s">
        <v>414</v>
      </c>
      <c r="B188" s="810">
        <v>285</v>
      </c>
      <c r="C188" s="816">
        <v>0</v>
      </c>
      <c r="D188" s="812">
        <v>1155</v>
      </c>
      <c r="E188" s="813">
        <v>286</v>
      </c>
      <c r="F188" s="814">
        <v>251</v>
      </c>
      <c r="G188" s="817">
        <v>11</v>
      </c>
      <c r="H188" s="814">
        <v>18</v>
      </c>
      <c r="I188" s="815">
        <v>2006</v>
      </c>
    </row>
    <row r="189" spans="1:9" s="6" customFormat="1" x14ac:dyDescent="0.2">
      <c r="A189" s="139" t="s">
        <v>415</v>
      </c>
      <c r="B189" s="810">
        <v>1</v>
      </c>
      <c r="C189" s="816">
        <v>0</v>
      </c>
      <c r="D189" s="812">
        <v>0</v>
      </c>
      <c r="E189" s="813">
        <v>0</v>
      </c>
      <c r="F189" s="814">
        <v>0</v>
      </c>
      <c r="G189" s="817">
        <v>0</v>
      </c>
      <c r="H189" s="814">
        <v>0</v>
      </c>
      <c r="I189" s="815">
        <v>1</v>
      </c>
    </row>
    <row r="190" spans="1:9" s="6" customFormat="1" x14ac:dyDescent="0.2">
      <c r="A190" s="139" t="s">
        <v>416</v>
      </c>
      <c r="B190" s="810">
        <v>245</v>
      </c>
      <c r="C190" s="816">
        <v>0</v>
      </c>
      <c r="D190" s="812">
        <v>378</v>
      </c>
      <c r="E190" s="813">
        <v>237</v>
      </c>
      <c r="F190" s="814">
        <v>25</v>
      </c>
      <c r="G190" s="817">
        <v>11</v>
      </c>
      <c r="H190" s="814">
        <v>5</v>
      </c>
      <c r="I190" s="815">
        <v>901</v>
      </c>
    </row>
    <row r="191" spans="1:9" s="6" customFormat="1" x14ac:dyDescent="0.2">
      <c r="A191" s="139" t="s">
        <v>417</v>
      </c>
      <c r="B191" s="810">
        <v>0</v>
      </c>
      <c r="C191" s="816">
        <v>0</v>
      </c>
      <c r="D191" s="812">
        <v>0</v>
      </c>
      <c r="E191" s="813">
        <v>0</v>
      </c>
      <c r="F191" s="814">
        <v>0</v>
      </c>
      <c r="G191" s="817">
        <v>0</v>
      </c>
      <c r="H191" s="814">
        <v>0</v>
      </c>
      <c r="I191" s="815">
        <v>0</v>
      </c>
    </row>
    <row r="192" spans="1:9" s="6" customFormat="1" x14ac:dyDescent="0.2">
      <c r="A192" s="139" t="s">
        <v>418</v>
      </c>
      <c r="B192" s="810">
        <v>3</v>
      </c>
      <c r="C192" s="816">
        <v>0</v>
      </c>
      <c r="D192" s="812">
        <v>12</v>
      </c>
      <c r="E192" s="813">
        <v>5</v>
      </c>
      <c r="F192" s="814">
        <v>4</v>
      </c>
      <c r="G192" s="817">
        <v>0</v>
      </c>
      <c r="H192" s="814">
        <v>1</v>
      </c>
      <c r="I192" s="815">
        <v>25</v>
      </c>
    </row>
    <row r="193" spans="1:9" s="6" customFormat="1" x14ac:dyDescent="0.2">
      <c r="A193" s="139" t="s">
        <v>419</v>
      </c>
      <c r="B193" s="810">
        <v>0</v>
      </c>
      <c r="C193" s="816">
        <v>0</v>
      </c>
      <c r="D193" s="812">
        <v>0</v>
      </c>
      <c r="E193" s="813">
        <v>0</v>
      </c>
      <c r="F193" s="814">
        <v>0</v>
      </c>
      <c r="G193" s="817">
        <v>0</v>
      </c>
      <c r="H193" s="814">
        <v>0</v>
      </c>
      <c r="I193" s="815">
        <v>0</v>
      </c>
    </row>
    <row r="194" spans="1:9" s="6" customFormat="1" x14ac:dyDescent="0.2">
      <c r="A194" s="139" t="s">
        <v>420</v>
      </c>
      <c r="B194" s="810">
        <v>0</v>
      </c>
      <c r="C194" s="816">
        <v>0</v>
      </c>
      <c r="D194" s="812">
        <v>0</v>
      </c>
      <c r="E194" s="813">
        <v>0</v>
      </c>
      <c r="F194" s="814">
        <v>0</v>
      </c>
      <c r="G194" s="817">
        <v>0</v>
      </c>
      <c r="H194" s="814">
        <v>0</v>
      </c>
      <c r="I194" s="815">
        <v>0</v>
      </c>
    </row>
    <row r="195" spans="1:9" s="6" customFormat="1" x14ac:dyDescent="0.2">
      <c r="A195" s="139" t="s">
        <v>421</v>
      </c>
      <c r="B195" s="810">
        <v>4</v>
      </c>
      <c r="C195" s="816">
        <v>0</v>
      </c>
      <c r="D195" s="812">
        <v>7</v>
      </c>
      <c r="E195" s="813">
        <v>4</v>
      </c>
      <c r="F195" s="814">
        <v>1</v>
      </c>
      <c r="G195" s="817">
        <v>0</v>
      </c>
      <c r="H195" s="814">
        <v>0</v>
      </c>
      <c r="I195" s="815">
        <v>16</v>
      </c>
    </row>
    <row r="196" spans="1:9" s="6" customFormat="1" x14ac:dyDescent="0.2">
      <c r="A196" s="139" t="s">
        <v>422</v>
      </c>
      <c r="B196" s="810">
        <v>3</v>
      </c>
      <c r="C196" s="816">
        <v>0</v>
      </c>
      <c r="D196" s="812">
        <v>0</v>
      </c>
      <c r="E196" s="813">
        <v>3</v>
      </c>
      <c r="F196" s="814">
        <v>0</v>
      </c>
      <c r="G196" s="817">
        <v>0</v>
      </c>
      <c r="H196" s="814">
        <v>0</v>
      </c>
      <c r="I196" s="815">
        <v>6</v>
      </c>
    </row>
    <row r="197" spans="1:9" s="6" customFormat="1" x14ac:dyDescent="0.2">
      <c r="A197" s="139" t="s">
        <v>423</v>
      </c>
      <c r="B197" s="810">
        <v>0</v>
      </c>
      <c r="C197" s="816">
        <v>0</v>
      </c>
      <c r="D197" s="812">
        <v>0</v>
      </c>
      <c r="E197" s="813">
        <v>0</v>
      </c>
      <c r="F197" s="814">
        <v>0</v>
      </c>
      <c r="G197" s="817">
        <v>0</v>
      </c>
      <c r="H197" s="814">
        <v>0</v>
      </c>
      <c r="I197" s="815">
        <v>0</v>
      </c>
    </row>
    <row r="198" spans="1:9" s="6" customFormat="1" x14ac:dyDescent="0.2">
      <c r="A198" s="139" t="s">
        <v>424</v>
      </c>
      <c r="B198" s="810">
        <v>0</v>
      </c>
      <c r="C198" s="816">
        <v>0</v>
      </c>
      <c r="D198" s="812">
        <v>0</v>
      </c>
      <c r="E198" s="813">
        <v>0</v>
      </c>
      <c r="F198" s="814">
        <v>0</v>
      </c>
      <c r="G198" s="817">
        <v>0</v>
      </c>
      <c r="H198" s="814">
        <v>0</v>
      </c>
      <c r="I198" s="815">
        <v>0</v>
      </c>
    </row>
    <row r="199" spans="1:9" s="6" customFormat="1" x14ac:dyDescent="0.2">
      <c r="A199" s="139" t="s">
        <v>425</v>
      </c>
      <c r="B199" s="810">
        <v>0</v>
      </c>
      <c r="C199" s="816">
        <v>0</v>
      </c>
      <c r="D199" s="812">
        <v>1</v>
      </c>
      <c r="E199" s="813">
        <v>0</v>
      </c>
      <c r="F199" s="814">
        <v>0</v>
      </c>
      <c r="G199" s="817">
        <v>0</v>
      </c>
      <c r="H199" s="814">
        <v>0</v>
      </c>
      <c r="I199" s="815">
        <v>1</v>
      </c>
    </row>
    <row r="200" spans="1:9" s="6" customFormat="1" x14ac:dyDescent="0.2">
      <c r="A200" s="139" t="s">
        <v>426</v>
      </c>
      <c r="B200" s="810">
        <v>23</v>
      </c>
      <c r="C200" s="816">
        <v>0</v>
      </c>
      <c r="D200" s="812">
        <v>142</v>
      </c>
      <c r="E200" s="813">
        <v>24</v>
      </c>
      <c r="F200" s="814">
        <v>5</v>
      </c>
      <c r="G200" s="817">
        <v>0</v>
      </c>
      <c r="H200" s="814">
        <v>0</v>
      </c>
      <c r="I200" s="815">
        <v>196</v>
      </c>
    </row>
    <row r="201" spans="1:9" s="6" customFormat="1" x14ac:dyDescent="0.2">
      <c r="A201" s="139" t="s">
        <v>427</v>
      </c>
      <c r="B201" s="810">
        <v>421</v>
      </c>
      <c r="C201" s="816">
        <v>10</v>
      </c>
      <c r="D201" s="812">
        <v>1865</v>
      </c>
      <c r="E201" s="813">
        <v>1734</v>
      </c>
      <c r="F201" s="814">
        <v>649</v>
      </c>
      <c r="G201" s="817">
        <v>44</v>
      </c>
      <c r="H201" s="814">
        <v>49</v>
      </c>
      <c r="I201" s="815">
        <v>4762</v>
      </c>
    </row>
    <row r="202" spans="1:9" s="6" customFormat="1" x14ac:dyDescent="0.2">
      <c r="A202" s="139" t="s">
        <v>428</v>
      </c>
      <c r="B202" s="810">
        <v>395</v>
      </c>
      <c r="C202" s="816">
        <v>5</v>
      </c>
      <c r="D202" s="812">
        <v>192</v>
      </c>
      <c r="E202" s="813">
        <v>99</v>
      </c>
      <c r="F202" s="814">
        <v>29</v>
      </c>
      <c r="G202" s="817">
        <v>13</v>
      </c>
      <c r="H202" s="814">
        <v>8</v>
      </c>
      <c r="I202" s="815">
        <v>736</v>
      </c>
    </row>
    <row r="203" spans="1:9" s="6" customFormat="1" x14ac:dyDescent="0.2">
      <c r="A203" s="139" t="s">
        <v>429</v>
      </c>
      <c r="B203" s="810">
        <v>0</v>
      </c>
      <c r="C203" s="816">
        <v>0</v>
      </c>
      <c r="D203" s="812">
        <v>0</v>
      </c>
      <c r="E203" s="813">
        <v>0</v>
      </c>
      <c r="F203" s="814">
        <v>0</v>
      </c>
      <c r="G203" s="817">
        <v>0</v>
      </c>
      <c r="H203" s="814">
        <v>0</v>
      </c>
      <c r="I203" s="815">
        <v>0</v>
      </c>
    </row>
    <row r="204" spans="1:9" s="6" customFormat="1" x14ac:dyDescent="0.2">
      <c r="A204" s="139" t="s">
        <v>430</v>
      </c>
      <c r="B204" s="810">
        <v>3</v>
      </c>
      <c r="C204" s="816">
        <v>0</v>
      </c>
      <c r="D204" s="812">
        <v>3</v>
      </c>
      <c r="E204" s="813">
        <v>17</v>
      </c>
      <c r="F204" s="814">
        <v>2</v>
      </c>
      <c r="G204" s="817">
        <v>7</v>
      </c>
      <c r="H204" s="814">
        <v>0</v>
      </c>
      <c r="I204" s="815">
        <v>32</v>
      </c>
    </row>
    <row r="205" spans="1:9" s="6" customFormat="1" x14ac:dyDescent="0.2">
      <c r="A205" s="139" t="s">
        <v>431</v>
      </c>
      <c r="B205" s="810">
        <v>368</v>
      </c>
      <c r="C205" s="816">
        <v>0</v>
      </c>
      <c r="D205" s="812">
        <v>1239</v>
      </c>
      <c r="E205" s="813">
        <v>834</v>
      </c>
      <c r="F205" s="814">
        <v>228</v>
      </c>
      <c r="G205" s="817">
        <v>60</v>
      </c>
      <c r="H205" s="814">
        <v>33</v>
      </c>
      <c r="I205" s="815">
        <v>2762</v>
      </c>
    </row>
    <row r="206" spans="1:9" s="6" customFormat="1" x14ac:dyDescent="0.2">
      <c r="A206" s="139" t="s">
        <v>432</v>
      </c>
      <c r="B206" s="810">
        <v>18</v>
      </c>
      <c r="C206" s="816">
        <v>0</v>
      </c>
      <c r="D206" s="812">
        <v>55</v>
      </c>
      <c r="E206" s="813">
        <v>36</v>
      </c>
      <c r="F206" s="814">
        <v>36</v>
      </c>
      <c r="G206" s="817">
        <v>3</v>
      </c>
      <c r="H206" s="814">
        <v>0</v>
      </c>
      <c r="I206" s="815">
        <v>148</v>
      </c>
    </row>
    <row r="207" spans="1:9" s="6" customFormat="1" x14ac:dyDescent="0.2">
      <c r="A207" s="139" t="s">
        <v>433</v>
      </c>
      <c r="B207" s="810">
        <v>0</v>
      </c>
      <c r="C207" s="816">
        <v>0</v>
      </c>
      <c r="D207" s="812">
        <v>0</v>
      </c>
      <c r="E207" s="813">
        <v>0</v>
      </c>
      <c r="F207" s="814">
        <v>0</v>
      </c>
      <c r="G207" s="817">
        <v>0</v>
      </c>
      <c r="H207" s="814">
        <v>0</v>
      </c>
      <c r="I207" s="815">
        <v>0</v>
      </c>
    </row>
    <row r="208" spans="1:9" s="6" customFormat="1" x14ac:dyDescent="0.2">
      <c r="A208" s="139" t="s">
        <v>434</v>
      </c>
      <c r="B208" s="810">
        <v>0</v>
      </c>
      <c r="C208" s="816">
        <v>0</v>
      </c>
      <c r="D208" s="812">
        <v>1</v>
      </c>
      <c r="E208" s="813">
        <v>0</v>
      </c>
      <c r="F208" s="814">
        <v>0</v>
      </c>
      <c r="G208" s="817">
        <v>0</v>
      </c>
      <c r="H208" s="814">
        <v>0</v>
      </c>
      <c r="I208" s="815">
        <v>1</v>
      </c>
    </row>
    <row r="209" spans="1:9" s="6" customFormat="1" x14ac:dyDescent="0.2">
      <c r="A209" s="139" t="s">
        <v>435</v>
      </c>
      <c r="B209" s="810">
        <v>0</v>
      </c>
      <c r="C209" s="816">
        <v>0</v>
      </c>
      <c r="D209" s="812">
        <v>1</v>
      </c>
      <c r="E209" s="813">
        <v>0</v>
      </c>
      <c r="F209" s="814">
        <v>1</v>
      </c>
      <c r="G209" s="817">
        <v>0</v>
      </c>
      <c r="H209" s="814">
        <v>0</v>
      </c>
      <c r="I209" s="815">
        <v>2</v>
      </c>
    </row>
    <row r="210" spans="1:9" s="6" customFormat="1" x14ac:dyDescent="0.2">
      <c r="A210" s="139" t="s">
        <v>436</v>
      </c>
      <c r="B210" s="810">
        <v>0</v>
      </c>
      <c r="C210" s="816">
        <v>0</v>
      </c>
      <c r="D210" s="812">
        <v>0</v>
      </c>
      <c r="E210" s="813">
        <v>0</v>
      </c>
      <c r="F210" s="814">
        <v>0</v>
      </c>
      <c r="G210" s="817">
        <v>0</v>
      </c>
      <c r="H210" s="814">
        <v>0</v>
      </c>
      <c r="I210" s="815">
        <v>0</v>
      </c>
    </row>
    <row r="211" spans="1:9" s="6" customFormat="1" x14ac:dyDescent="0.2">
      <c r="A211" s="139" t="s">
        <v>437</v>
      </c>
      <c r="B211" s="810">
        <v>0</v>
      </c>
      <c r="C211" s="816">
        <v>0</v>
      </c>
      <c r="D211" s="812">
        <v>0</v>
      </c>
      <c r="E211" s="813">
        <v>0</v>
      </c>
      <c r="F211" s="814">
        <v>0</v>
      </c>
      <c r="G211" s="817">
        <v>0</v>
      </c>
      <c r="H211" s="814">
        <v>0</v>
      </c>
      <c r="I211" s="815">
        <v>0</v>
      </c>
    </row>
    <row r="212" spans="1:9" s="6" customFormat="1" x14ac:dyDescent="0.2">
      <c r="A212" s="139" t="s">
        <v>438</v>
      </c>
      <c r="B212" s="810">
        <v>0</v>
      </c>
      <c r="C212" s="816">
        <v>0</v>
      </c>
      <c r="D212" s="812">
        <v>0</v>
      </c>
      <c r="E212" s="813">
        <v>0</v>
      </c>
      <c r="F212" s="814">
        <v>0</v>
      </c>
      <c r="G212" s="817">
        <v>0</v>
      </c>
      <c r="H212" s="814">
        <v>0</v>
      </c>
      <c r="I212" s="815">
        <v>0</v>
      </c>
    </row>
    <row r="213" spans="1:9" s="6" customFormat="1" x14ac:dyDescent="0.2">
      <c r="A213" s="139" t="s">
        <v>439</v>
      </c>
      <c r="B213" s="810">
        <v>0</v>
      </c>
      <c r="C213" s="816">
        <v>0</v>
      </c>
      <c r="D213" s="812">
        <v>0</v>
      </c>
      <c r="E213" s="813">
        <v>0</v>
      </c>
      <c r="F213" s="814">
        <v>0</v>
      </c>
      <c r="G213" s="817">
        <v>0</v>
      </c>
      <c r="H213" s="814">
        <v>0</v>
      </c>
      <c r="I213" s="815">
        <v>0</v>
      </c>
    </row>
    <row r="214" spans="1:9" s="6" customFormat="1" x14ac:dyDescent="0.2">
      <c r="A214" s="139" t="s">
        <v>440</v>
      </c>
      <c r="B214" s="810">
        <v>0</v>
      </c>
      <c r="C214" s="816">
        <v>0</v>
      </c>
      <c r="D214" s="812">
        <v>0</v>
      </c>
      <c r="E214" s="813">
        <v>0</v>
      </c>
      <c r="F214" s="814">
        <v>0</v>
      </c>
      <c r="G214" s="817">
        <v>0</v>
      </c>
      <c r="H214" s="814">
        <v>0</v>
      </c>
      <c r="I214" s="815">
        <v>0</v>
      </c>
    </row>
    <row r="215" spans="1:9" s="6" customFormat="1" x14ac:dyDescent="0.2">
      <c r="A215" s="139" t="s">
        <v>441</v>
      </c>
      <c r="B215" s="810">
        <v>0</v>
      </c>
      <c r="C215" s="816">
        <v>0</v>
      </c>
      <c r="D215" s="812">
        <v>0</v>
      </c>
      <c r="E215" s="813">
        <v>0</v>
      </c>
      <c r="F215" s="814">
        <v>0</v>
      </c>
      <c r="G215" s="817">
        <v>0</v>
      </c>
      <c r="H215" s="814">
        <v>0</v>
      </c>
      <c r="I215" s="815">
        <v>0</v>
      </c>
    </row>
    <row r="216" spans="1:9" s="6" customFormat="1" x14ac:dyDescent="0.2">
      <c r="A216" s="139" t="s">
        <v>442</v>
      </c>
      <c r="B216" s="810">
        <v>0</v>
      </c>
      <c r="C216" s="816">
        <v>0</v>
      </c>
      <c r="D216" s="812">
        <v>1</v>
      </c>
      <c r="E216" s="813">
        <v>0</v>
      </c>
      <c r="F216" s="814">
        <v>0</v>
      </c>
      <c r="G216" s="817">
        <v>0</v>
      </c>
      <c r="H216" s="814">
        <v>0</v>
      </c>
      <c r="I216" s="815">
        <v>1</v>
      </c>
    </row>
    <row r="217" spans="1:9" s="6" customFormat="1" x14ac:dyDescent="0.2">
      <c r="A217" s="139" t="s">
        <v>443</v>
      </c>
      <c r="B217" s="810">
        <v>0</v>
      </c>
      <c r="C217" s="816">
        <v>0</v>
      </c>
      <c r="D217" s="812">
        <v>0</v>
      </c>
      <c r="E217" s="813">
        <v>0</v>
      </c>
      <c r="F217" s="814">
        <v>0</v>
      </c>
      <c r="G217" s="817">
        <v>0</v>
      </c>
      <c r="H217" s="814">
        <v>0</v>
      </c>
      <c r="I217" s="815">
        <v>0</v>
      </c>
    </row>
    <row r="218" spans="1:9" s="6" customFormat="1" x14ac:dyDescent="0.2">
      <c r="A218" s="139" t="s">
        <v>444</v>
      </c>
      <c r="B218" s="810">
        <v>0</v>
      </c>
      <c r="C218" s="816">
        <v>0</v>
      </c>
      <c r="D218" s="812">
        <v>0</v>
      </c>
      <c r="E218" s="813">
        <v>0</v>
      </c>
      <c r="F218" s="814">
        <v>0</v>
      </c>
      <c r="G218" s="817">
        <v>0</v>
      </c>
      <c r="H218" s="814">
        <v>0</v>
      </c>
      <c r="I218" s="815">
        <v>0</v>
      </c>
    </row>
    <row r="219" spans="1:9" s="6" customFormat="1" x14ac:dyDescent="0.2">
      <c r="A219" s="139" t="s">
        <v>445</v>
      </c>
      <c r="B219" s="810">
        <v>1</v>
      </c>
      <c r="C219" s="816">
        <v>0</v>
      </c>
      <c r="D219" s="812">
        <v>28</v>
      </c>
      <c r="E219" s="813">
        <v>1</v>
      </c>
      <c r="F219" s="814">
        <v>1</v>
      </c>
      <c r="G219" s="817">
        <v>0</v>
      </c>
      <c r="H219" s="814">
        <v>0</v>
      </c>
      <c r="I219" s="815">
        <v>31</v>
      </c>
    </row>
    <row r="220" spans="1:9" s="6" customFormat="1" x14ac:dyDescent="0.2">
      <c r="A220" s="139" t="s">
        <v>446</v>
      </c>
      <c r="B220" s="810">
        <v>0</v>
      </c>
      <c r="C220" s="816">
        <v>0</v>
      </c>
      <c r="D220" s="812">
        <v>0</v>
      </c>
      <c r="E220" s="813">
        <v>0</v>
      </c>
      <c r="F220" s="814">
        <v>0</v>
      </c>
      <c r="G220" s="817">
        <v>0</v>
      </c>
      <c r="H220" s="814">
        <v>0</v>
      </c>
      <c r="I220" s="815">
        <v>0</v>
      </c>
    </row>
    <row r="221" spans="1:9" s="6" customFormat="1" x14ac:dyDescent="0.2">
      <c r="A221" s="139" t="s">
        <v>447</v>
      </c>
      <c r="B221" s="810">
        <v>1177</v>
      </c>
      <c r="C221" s="816">
        <v>34</v>
      </c>
      <c r="D221" s="812">
        <v>1755</v>
      </c>
      <c r="E221" s="813">
        <v>652</v>
      </c>
      <c r="F221" s="814">
        <v>108</v>
      </c>
      <c r="G221" s="817">
        <v>74</v>
      </c>
      <c r="H221" s="814">
        <v>18</v>
      </c>
      <c r="I221" s="815">
        <v>3786</v>
      </c>
    </row>
    <row r="222" spans="1:9" s="6" customFormat="1" x14ac:dyDescent="0.2">
      <c r="A222" s="139" t="s">
        <v>448</v>
      </c>
      <c r="B222" s="810">
        <v>2</v>
      </c>
      <c r="C222" s="816">
        <v>0</v>
      </c>
      <c r="D222" s="812">
        <v>0</v>
      </c>
      <c r="E222" s="813">
        <v>0</v>
      </c>
      <c r="F222" s="814">
        <v>0</v>
      </c>
      <c r="G222" s="817">
        <v>0</v>
      </c>
      <c r="H222" s="814">
        <v>0</v>
      </c>
      <c r="I222" s="815">
        <v>2</v>
      </c>
    </row>
    <row r="223" spans="1:9" s="6" customFormat="1" x14ac:dyDescent="0.2">
      <c r="A223" s="139" t="s">
        <v>449</v>
      </c>
      <c r="B223" s="810">
        <v>11</v>
      </c>
      <c r="C223" s="816">
        <v>0</v>
      </c>
      <c r="D223" s="812">
        <v>9</v>
      </c>
      <c r="E223" s="813">
        <v>0</v>
      </c>
      <c r="F223" s="814">
        <v>2</v>
      </c>
      <c r="G223" s="817">
        <v>0</v>
      </c>
      <c r="H223" s="814">
        <v>0</v>
      </c>
      <c r="I223" s="815">
        <v>22</v>
      </c>
    </row>
    <row r="224" spans="1:9" s="6" customFormat="1" x14ac:dyDescent="0.2">
      <c r="A224" s="139" t="s">
        <v>450</v>
      </c>
      <c r="B224" s="810">
        <v>340</v>
      </c>
      <c r="C224" s="816">
        <v>6</v>
      </c>
      <c r="D224" s="812">
        <v>110</v>
      </c>
      <c r="E224" s="813">
        <v>167</v>
      </c>
      <c r="F224" s="814">
        <v>43</v>
      </c>
      <c r="G224" s="817">
        <v>21</v>
      </c>
      <c r="H224" s="814">
        <v>1</v>
      </c>
      <c r="I224" s="815">
        <v>682</v>
      </c>
    </row>
    <row r="225" spans="1:9" s="6" customFormat="1" x14ac:dyDescent="0.2">
      <c r="A225" s="139" t="s">
        <v>451</v>
      </c>
      <c r="B225" s="810">
        <v>125</v>
      </c>
      <c r="C225" s="816">
        <v>0</v>
      </c>
      <c r="D225" s="812">
        <v>58</v>
      </c>
      <c r="E225" s="813">
        <v>252</v>
      </c>
      <c r="F225" s="814">
        <v>60</v>
      </c>
      <c r="G225" s="817">
        <v>8</v>
      </c>
      <c r="H225" s="814">
        <v>1</v>
      </c>
      <c r="I225" s="815">
        <v>504</v>
      </c>
    </row>
    <row r="226" spans="1:9" s="6" customFormat="1" x14ac:dyDescent="0.2">
      <c r="A226" s="139" t="s">
        <v>452</v>
      </c>
      <c r="B226" s="810">
        <v>0</v>
      </c>
      <c r="C226" s="816">
        <v>0</v>
      </c>
      <c r="D226" s="812">
        <v>10</v>
      </c>
      <c r="E226" s="813">
        <v>2</v>
      </c>
      <c r="F226" s="814">
        <v>1</v>
      </c>
      <c r="G226" s="817">
        <v>0</v>
      </c>
      <c r="H226" s="814">
        <v>0</v>
      </c>
      <c r="I226" s="815">
        <v>13</v>
      </c>
    </row>
    <row r="227" spans="1:9" s="6" customFormat="1" x14ac:dyDescent="0.2">
      <c r="A227" s="139" t="s">
        <v>453</v>
      </c>
      <c r="B227" s="810">
        <v>5</v>
      </c>
      <c r="C227" s="816">
        <v>0</v>
      </c>
      <c r="D227" s="812">
        <v>3</v>
      </c>
      <c r="E227" s="813">
        <v>1</v>
      </c>
      <c r="F227" s="814">
        <v>1</v>
      </c>
      <c r="G227" s="817">
        <v>0</v>
      </c>
      <c r="H227" s="814">
        <v>0</v>
      </c>
      <c r="I227" s="815">
        <v>10</v>
      </c>
    </row>
    <row r="228" spans="1:9" s="6" customFormat="1" x14ac:dyDescent="0.2">
      <c r="A228" s="139" t="s">
        <v>454</v>
      </c>
      <c r="B228" s="810">
        <v>39</v>
      </c>
      <c r="C228" s="816">
        <v>0</v>
      </c>
      <c r="D228" s="812">
        <v>23</v>
      </c>
      <c r="E228" s="813">
        <v>33</v>
      </c>
      <c r="F228" s="814">
        <v>24</v>
      </c>
      <c r="G228" s="817">
        <v>1</v>
      </c>
      <c r="H228" s="814">
        <v>2</v>
      </c>
      <c r="I228" s="815">
        <v>122</v>
      </c>
    </row>
    <row r="229" spans="1:9" s="6" customFormat="1" x14ac:dyDescent="0.2">
      <c r="A229" s="139" t="s">
        <v>455</v>
      </c>
      <c r="B229" s="810">
        <v>117</v>
      </c>
      <c r="C229" s="816">
        <v>0</v>
      </c>
      <c r="D229" s="812">
        <v>290</v>
      </c>
      <c r="E229" s="813">
        <v>75</v>
      </c>
      <c r="F229" s="814">
        <v>19</v>
      </c>
      <c r="G229" s="817">
        <v>5</v>
      </c>
      <c r="H229" s="814">
        <v>5</v>
      </c>
      <c r="I229" s="815">
        <v>511</v>
      </c>
    </row>
    <row r="230" spans="1:9" s="6" customFormat="1" x14ac:dyDescent="0.2">
      <c r="A230" s="139" t="s">
        <v>456</v>
      </c>
      <c r="B230" s="810">
        <v>0</v>
      </c>
      <c r="C230" s="816">
        <v>0</v>
      </c>
      <c r="D230" s="812">
        <v>0</v>
      </c>
      <c r="E230" s="813">
        <v>0</v>
      </c>
      <c r="F230" s="814">
        <v>0</v>
      </c>
      <c r="G230" s="817">
        <v>0</v>
      </c>
      <c r="H230" s="814">
        <v>0</v>
      </c>
      <c r="I230" s="815">
        <v>0</v>
      </c>
    </row>
    <row r="231" spans="1:9" s="6" customFormat="1" x14ac:dyDescent="0.2">
      <c r="A231" s="139" t="s">
        <v>457</v>
      </c>
      <c r="B231" s="810">
        <v>0</v>
      </c>
      <c r="C231" s="816">
        <v>0</v>
      </c>
      <c r="D231" s="812">
        <v>0</v>
      </c>
      <c r="E231" s="813">
        <v>0</v>
      </c>
      <c r="F231" s="814">
        <v>0</v>
      </c>
      <c r="G231" s="817">
        <v>0</v>
      </c>
      <c r="H231" s="814">
        <v>0</v>
      </c>
      <c r="I231" s="815">
        <v>0</v>
      </c>
    </row>
    <row r="232" spans="1:9" s="6" customFormat="1" x14ac:dyDescent="0.2">
      <c r="A232" s="139" t="s">
        <v>458</v>
      </c>
      <c r="B232" s="810">
        <v>0</v>
      </c>
      <c r="C232" s="816">
        <v>0</v>
      </c>
      <c r="D232" s="812">
        <v>0</v>
      </c>
      <c r="E232" s="813">
        <v>0</v>
      </c>
      <c r="F232" s="814">
        <v>0</v>
      </c>
      <c r="G232" s="817">
        <v>0</v>
      </c>
      <c r="H232" s="814">
        <v>0</v>
      </c>
      <c r="I232" s="815">
        <v>0</v>
      </c>
    </row>
    <row r="233" spans="1:9" s="6" customFormat="1" x14ac:dyDescent="0.2">
      <c r="A233" s="139" t="s">
        <v>459</v>
      </c>
      <c r="B233" s="810">
        <v>1</v>
      </c>
      <c r="C233" s="816">
        <v>0</v>
      </c>
      <c r="D233" s="812">
        <v>0</v>
      </c>
      <c r="E233" s="813">
        <v>0</v>
      </c>
      <c r="F233" s="814">
        <v>0</v>
      </c>
      <c r="G233" s="817">
        <v>0</v>
      </c>
      <c r="H233" s="814">
        <v>0</v>
      </c>
      <c r="I233" s="815">
        <v>1</v>
      </c>
    </row>
    <row r="234" spans="1:9" s="6" customFormat="1" x14ac:dyDescent="0.2">
      <c r="A234" s="139" t="s">
        <v>460</v>
      </c>
      <c r="B234" s="810">
        <v>12</v>
      </c>
      <c r="C234" s="816">
        <v>0</v>
      </c>
      <c r="D234" s="812">
        <v>17</v>
      </c>
      <c r="E234" s="813">
        <v>2</v>
      </c>
      <c r="F234" s="814">
        <v>2</v>
      </c>
      <c r="G234" s="817">
        <v>0</v>
      </c>
      <c r="H234" s="814">
        <v>0</v>
      </c>
      <c r="I234" s="815">
        <v>35</v>
      </c>
    </row>
    <row r="235" spans="1:9" s="6" customFormat="1" x14ac:dyDescent="0.2">
      <c r="A235" s="139" t="s">
        <v>461</v>
      </c>
      <c r="B235" s="810">
        <v>223</v>
      </c>
      <c r="C235" s="816">
        <v>4</v>
      </c>
      <c r="D235" s="812">
        <v>1114</v>
      </c>
      <c r="E235" s="813">
        <v>100</v>
      </c>
      <c r="F235" s="814">
        <v>76</v>
      </c>
      <c r="G235" s="817">
        <v>7</v>
      </c>
      <c r="H235" s="814">
        <v>16</v>
      </c>
      <c r="I235" s="815">
        <v>1536</v>
      </c>
    </row>
    <row r="236" spans="1:9" s="6" customFormat="1" x14ac:dyDescent="0.2">
      <c r="A236" s="139" t="s">
        <v>462</v>
      </c>
      <c r="B236" s="810">
        <v>0</v>
      </c>
      <c r="C236" s="816">
        <v>0</v>
      </c>
      <c r="D236" s="812">
        <v>2</v>
      </c>
      <c r="E236" s="813">
        <v>0</v>
      </c>
      <c r="F236" s="814">
        <v>0</v>
      </c>
      <c r="G236" s="817">
        <v>0</v>
      </c>
      <c r="H236" s="814">
        <v>0</v>
      </c>
      <c r="I236" s="815">
        <v>2</v>
      </c>
    </row>
    <row r="237" spans="1:9" s="6" customFormat="1" x14ac:dyDescent="0.2">
      <c r="A237" s="139" t="s">
        <v>463</v>
      </c>
      <c r="B237" s="810">
        <v>0</v>
      </c>
      <c r="C237" s="816">
        <v>0</v>
      </c>
      <c r="D237" s="812">
        <v>0</v>
      </c>
      <c r="E237" s="813">
        <v>0</v>
      </c>
      <c r="F237" s="814">
        <v>0</v>
      </c>
      <c r="G237" s="817">
        <v>0</v>
      </c>
      <c r="H237" s="814">
        <v>0</v>
      </c>
      <c r="I237" s="815">
        <v>0</v>
      </c>
    </row>
    <row r="238" spans="1:9" s="6" customFormat="1" x14ac:dyDescent="0.2">
      <c r="A238" s="139" t="s">
        <v>464</v>
      </c>
      <c r="B238" s="810">
        <v>0</v>
      </c>
      <c r="C238" s="816">
        <v>0</v>
      </c>
      <c r="D238" s="812">
        <v>0</v>
      </c>
      <c r="E238" s="813">
        <v>0</v>
      </c>
      <c r="F238" s="814">
        <v>0</v>
      </c>
      <c r="G238" s="817">
        <v>0</v>
      </c>
      <c r="H238" s="814">
        <v>0</v>
      </c>
      <c r="I238" s="815">
        <v>0</v>
      </c>
    </row>
    <row r="239" spans="1:9" s="6" customFormat="1" x14ac:dyDescent="0.2">
      <c r="A239" s="139" t="s">
        <v>465</v>
      </c>
      <c r="B239" s="810">
        <v>2</v>
      </c>
      <c r="C239" s="816">
        <v>0</v>
      </c>
      <c r="D239" s="812">
        <v>0</v>
      </c>
      <c r="E239" s="813">
        <v>0</v>
      </c>
      <c r="F239" s="814">
        <v>0</v>
      </c>
      <c r="G239" s="817">
        <v>0</v>
      </c>
      <c r="H239" s="814">
        <v>0</v>
      </c>
      <c r="I239" s="815">
        <v>2</v>
      </c>
    </row>
    <row r="240" spans="1:9" s="6" customFormat="1" x14ac:dyDescent="0.2">
      <c r="A240" s="139" t="s">
        <v>466</v>
      </c>
      <c r="B240" s="810">
        <v>27</v>
      </c>
      <c r="C240" s="816">
        <v>0</v>
      </c>
      <c r="D240" s="812">
        <v>476</v>
      </c>
      <c r="E240" s="813">
        <v>72</v>
      </c>
      <c r="F240" s="814">
        <v>51</v>
      </c>
      <c r="G240" s="817">
        <v>8</v>
      </c>
      <c r="H240" s="814">
        <v>24</v>
      </c>
      <c r="I240" s="815">
        <v>658</v>
      </c>
    </row>
    <row r="241" spans="1:9" s="6" customFormat="1" x14ac:dyDescent="0.2">
      <c r="A241" s="139" t="s">
        <v>467</v>
      </c>
      <c r="B241" s="810">
        <v>0</v>
      </c>
      <c r="C241" s="816">
        <v>0</v>
      </c>
      <c r="D241" s="812">
        <v>2</v>
      </c>
      <c r="E241" s="813">
        <v>4</v>
      </c>
      <c r="F241" s="814">
        <v>3</v>
      </c>
      <c r="G241" s="817">
        <v>0</v>
      </c>
      <c r="H241" s="814">
        <v>0</v>
      </c>
      <c r="I241" s="815">
        <v>9</v>
      </c>
    </row>
    <row r="242" spans="1:9" s="6" customFormat="1" x14ac:dyDescent="0.2">
      <c r="A242" s="139" t="s">
        <v>468</v>
      </c>
      <c r="B242" s="810">
        <v>0</v>
      </c>
      <c r="C242" s="816">
        <v>0</v>
      </c>
      <c r="D242" s="812">
        <v>44</v>
      </c>
      <c r="E242" s="813">
        <v>6</v>
      </c>
      <c r="F242" s="814">
        <v>33</v>
      </c>
      <c r="G242" s="817">
        <v>0</v>
      </c>
      <c r="H242" s="814">
        <v>0</v>
      </c>
      <c r="I242" s="815">
        <v>83</v>
      </c>
    </row>
    <row r="243" spans="1:9" s="6" customFormat="1" x14ac:dyDescent="0.2">
      <c r="A243" s="139" t="s">
        <v>469</v>
      </c>
      <c r="B243" s="810">
        <v>0</v>
      </c>
      <c r="C243" s="816">
        <v>0</v>
      </c>
      <c r="D243" s="812">
        <v>0</v>
      </c>
      <c r="E243" s="813">
        <v>0</v>
      </c>
      <c r="F243" s="814">
        <v>0</v>
      </c>
      <c r="G243" s="817">
        <v>0</v>
      </c>
      <c r="H243" s="814">
        <v>0</v>
      </c>
      <c r="I243" s="815">
        <v>0</v>
      </c>
    </row>
    <row r="244" spans="1:9" s="6" customFormat="1" x14ac:dyDescent="0.2">
      <c r="A244" s="139" t="s">
        <v>470</v>
      </c>
      <c r="B244" s="810">
        <v>0</v>
      </c>
      <c r="C244" s="816">
        <v>0</v>
      </c>
      <c r="D244" s="812">
        <v>0</v>
      </c>
      <c r="E244" s="813">
        <v>0</v>
      </c>
      <c r="F244" s="814">
        <v>0</v>
      </c>
      <c r="G244" s="817">
        <v>0</v>
      </c>
      <c r="H244" s="814">
        <v>0</v>
      </c>
      <c r="I244" s="815">
        <v>0</v>
      </c>
    </row>
    <row r="245" spans="1:9" s="6" customFormat="1" x14ac:dyDescent="0.2">
      <c r="A245" s="139" t="s">
        <v>471</v>
      </c>
      <c r="B245" s="810">
        <v>8</v>
      </c>
      <c r="C245" s="816">
        <v>0</v>
      </c>
      <c r="D245" s="812">
        <v>0</v>
      </c>
      <c r="E245" s="813">
        <v>0</v>
      </c>
      <c r="F245" s="814">
        <v>1</v>
      </c>
      <c r="G245" s="817">
        <v>0</v>
      </c>
      <c r="H245" s="814">
        <v>1</v>
      </c>
      <c r="I245" s="815">
        <v>10</v>
      </c>
    </row>
    <row r="246" spans="1:9" s="6" customFormat="1" x14ac:dyDescent="0.2">
      <c r="A246" s="139" t="s">
        <v>472</v>
      </c>
      <c r="B246" s="810">
        <v>893</v>
      </c>
      <c r="C246" s="816">
        <v>40</v>
      </c>
      <c r="D246" s="812">
        <v>320</v>
      </c>
      <c r="E246" s="813">
        <v>650</v>
      </c>
      <c r="F246" s="814">
        <v>183</v>
      </c>
      <c r="G246" s="817">
        <v>98</v>
      </c>
      <c r="H246" s="814">
        <v>12</v>
      </c>
      <c r="I246" s="815">
        <v>2157</v>
      </c>
    </row>
    <row r="247" spans="1:9" s="6" customFormat="1" x14ac:dyDescent="0.2">
      <c r="A247" s="139" t="s">
        <v>473</v>
      </c>
      <c r="B247" s="810">
        <v>4</v>
      </c>
      <c r="C247" s="816">
        <v>0</v>
      </c>
      <c r="D247" s="812">
        <v>8</v>
      </c>
      <c r="E247" s="813">
        <v>5</v>
      </c>
      <c r="F247" s="814">
        <v>5</v>
      </c>
      <c r="G247" s="817">
        <v>0</v>
      </c>
      <c r="H247" s="814">
        <v>0</v>
      </c>
      <c r="I247" s="815">
        <v>22</v>
      </c>
    </row>
    <row r="248" spans="1:9" s="6" customFormat="1" x14ac:dyDescent="0.2">
      <c r="A248" s="139" t="s">
        <v>474</v>
      </c>
      <c r="B248" s="810">
        <v>56</v>
      </c>
      <c r="C248" s="816">
        <v>0</v>
      </c>
      <c r="D248" s="812">
        <v>57</v>
      </c>
      <c r="E248" s="813">
        <v>58</v>
      </c>
      <c r="F248" s="814">
        <v>14</v>
      </c>
      <c r="G248" s="817">
        <v>7</v>
      </c>
      <c r="H248" s="814">
        <v>2</v>
      </c>
      <c r="I248" s="815">
        <v>194</v>
      </c>
    </row>
    <row r="249" spans="1:9" s="6" customFormat="1" x14ac:dyDescent="0.2">
      <c r="A249" s="139" t="s">
        <v>475</v>
      </c>
      <c r="B249" s="810">
        <v>0</v>
      </c>
      <c r="C249" s="816">
        <v>0</v>
      </c>
      <c r="D249" s="812">
        <v>0</v>
      </c>
      <c r="E249" s="813">
        <v>0</v>
      </c>
      <c r="F249" s="814">
        <v>0</v>
      </c>
      <c r="G249" s="817">
        <v>0</v>
      </c>
      <c r="H249" s="814">
        <v>0</v>
      </c>
      <c r="I249" s="815">
        <v>0</v>
      </c>
    </row>
    <row r="250" spans="1:9" s="6" customFormat="1" x14ac:dyDescent="0.2">
      <c r="A250" s="139" t="s">
        <v>476</v>
      </c>
      <c r="B250" s="810">
        <v>0</v>
      </c>
      <c r="C250" s="816">
        <v>0</v>
      </c>
      <c r="D250" s="812">
        <v>0</v>
      </c>
      <c r="E250" s="813">
        <v>0</v>
      </c>
      <c r="F250" s="814">
        <v>0</v>
      </c>
      <c r="G250" s="817">
        <v>0</v>
      </c>
      <c r="H250" s="814">
        <v>0</v>
      </c>
      <c r="I250" s="815">
        <v>0</v>
      </c>
    </row>
    <row r="251" spans="1:9" s="6" customFormat="1" x14ac:dyDescent="0.2">
      <c r="A251" s="139" t="s">
        <v>477</v>
      </c>
      <c r="B251" s="810">
        <v>9</v>
      </c>
      <c r="C251" s="816">
        <v>0</v>
      </c>
      <c r="D251" s="812">
        <v>0</v>
      </c>
      <c r="E251" s="813">
        <v>6</v>
      </c>
      <c r="F251" s="814">
        <v>0</v>
      </c>
      <c r="G251" s="817">
        <v>1</v>
      </c>
      <c r="H251" s="814">
        <v>0</v>
      </c>
      <c r="I251" s="815">
        <v>16</v>
      </c>
    </row>
    <row r="252" spans="1:9" s="6" customFormat="1" x14ac:dyDescent="0.2">
      <c r="A252" s="139" t="s">
        <v>478</v>
      </c>
      <c r="B252" s="810">
        <v>0</v>
      </c>
      <c r="C252" s="816">
        <v>0</v>
      </c>
      <c r="D252" s="812">
        <v>0</v>
      </c>
      <c r="E252" s="813">
        <v>0</v>
      </c>
      <c r="F252" s="814">
        <v>0</v>
      </c>
      <c r="G252" s="817">
        <v>0</v>
      </c>
      <c r="H252" s="814">
        <v>0</v>
      </c>
      <c r="I252" s="815">
        <v>0</v>
      </c>
    </row>
    <row r="253" spans="1:9" s="6" customFormat="1" x14ac:dyDescent="0.2">
      <c r="A253" s="139" t="s">
        <v>479</v>
      </c>
      <c r="B253" s="810">
        <v>2</v>
      </c>
      <c r="C253" s="816">
        <v>0</v>
      </c>
      <c r="D253" s="812">
        <v>0</v>
      </c>
      <c r="E253" s="813">
        <v>2</v>
      </c>
      <c r="F253" s="814">
        <v>0</v>
      </c>
      <c r="G253" s="817">
        <v>1</v>
      </c>
      <c r="H253" s="814">
        <v>0</v>
      </c>
      <c r="I253" s="815">
        <v>5</v>
      </c>
    </row>
    <row r="254" spans="1:9" s="6" customFormat="1" x14ac:dyDescent="0.2">
      <c r="A254" s="71" t="s">
        <v>79</v>
      </c>
      <c r="B254" s="818">
        <v>2</v>
      </c>
      <c r="C254" s="819">
        <v>0</v>
      </c>
      <c r="D254" s="820">
        <v>13</v>
      </c>
      <c r="E254" s="821">
        <v>5</v>
      </c>
      <c r="F254" s="822">
        <v>5</v>
      </c>
      <c r="G254" s="823">
        <v>0</v>
      </c>
      <c r="H254" s="822">
        <v>0</v>
      </c>
      <c r="I254" s="824">
        <v>25</v>
      </c>
    </row>
    <row r="255" spans="1:9" ht="13.5" thickBot="1" x14ac:dyDescent="0.25">
      <c r="A255" s="72" t="s">
        <v>4</v>
      </c>
      <c r="B255" s="825">
        <f>SUM(B4:B254)</f>
        <v>14994</v>
      </c>
      <c r="C255" s="826">
        <f t="shared" ref="C255:I255" si="0">SUM(C4:C254)</f>
        <v>286</v>
      </c>
      <c r="D255" s="827">
        <f t="shared" si="0"/>
        <v>19672</v>
      </c>
      <c r="E255" s="828">
        <f t="shared" si="0"/>
        <v>13295</v>
      </c>
      <c r="F255" s="401">
        <f t="shared" si="0"/>
        <v>4962</v>
      </c>
      <c r="G255" s="829">
        <f t="shared" si="0"/>
        <v>1077</v>
      </c>
      <c r="H255" s="401">
        <f t="shared" si="0"/>
        <v>480</v>
      </c>
      <c r="I255" s="830">
        <f t="shared" si="0"/>
        <v>54496</v>
      </c>
    </row>
    <row r="256" spans="1:9" x14ac:dyDescent="0.2">
      <c r="B256" s="265"/>
      <c r="C256" s="265"/>
      <c r="D256" s="265"/>
      <c r="E256" s="265"/>
      <c r="F256" s="265"/>
      <c r="G256" s="265"/>
      <c r="H256" s="265"/>
      <c r="I256" s="265"/>
    </row>
    <row r="257" spans="1:9" ht="30" customHeight="1" x14ac:dyDescent="0.2">
      <c r="A257" s="934" t="s">
        <v>137</v>
      </c>
      <c r="B257" s="934"/>
      <c r="C257" s="934"/>
      <c r="D257" s="934"/>
      <c r="E257" s="934"/>
      <c r="F257" s="934"/>
      <c r="G257" s="934"/>
      <c r="H257" s="934"/>
      <c r="I257" s="934"/>
    </row>
    <row r="258" spans="1:9" ht="30" customHeight="1" x14ac:dyDescent="0.2">
      <c r="A258" s="934" t="s">
        <v>160</v>
      </c>
      <c r="B258" s="934"/>
      <c r="C258" s="934"/>
      <c r="D258" s="934"/>
      <c r="E258" s="934"/>
      <c r="F258" s="934"/>
      <c r="G258" s="934"/>
      <c r="H258" s="934"/>
      <c r="I258" s="934"/>
    </row>
    <row r="259" spans="1:9" ht="30" customHeight="1" x14ac:dyDescent="0.2">
      <c r="A259" s="934" t="s">
        <v>136</v>
      </c>
      <c r="B259" s="934"/>
      <c r="C259" s="934"/>
      <c r="D259" s="934"/>
      <c r="E259" s="934"/>
      <c r="F259" s="934"/>
      <c r="G259" s="934"/>
      <c r="H259" s="934"/>
      <c r="I259" s="934"/>
    </row>
    <row r="260" spans="1:9" ht="30" customHeight="1" x14ac:dyDescent="0.2">
      <c r="A260" s="934" t="s">
        <v>161</v>
      </c>
      <c r="B260" s="934"/>
      <c r="C260" s="934"/>
      <c r="D260" s="934"/>
      <c r="E260" s="934"/>
      <c r="F260" s="934"/>
      <c r="G260" s="934"/>
      <c r="H260" s="934"/>
      <c r="I260" s="934"/>
    </row>
    <row r="261" spans="1:9" ht="26.25" customHeight="1" x14ac:dyDescent="0.2">
      <c r="A261" s="1013" t="s">
        <v>162</v>
      </c>
      <c r="B261" s="1013"/>
      <c r="C261" s="1013"/>
      <c r="D261" s="1013"/>
      <c r="E261" s="1013"/>
      <c r="F261" s="1013"/>
      <c r="G261" s="1013"/>
      <c r="H261" s="1013"/>
      <c r="I261" s="1013"/>
    </row>
    <row r="262" spans="1:9" ht="26.25" customHeight="1" x14ac:dyDescent="0.2">
      <c r="A262" s="930" t="s">
        <v>515</v>
      </c>
      <c r="B262" s="930"/>
      <c r="C262" s="930"/>
      <c r="D262" s="930"/>
      <c r="E262" s="930"/>
      <c r="F262" s="930"/>
      <c r="G262" s="930"/>
      <c r="H262" s="930"/>
      <c r="I262" s="930"/>
    </row>
  </sheetData>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ageMargins left="0.7" right="0.7" top="0.75" bottom="0.75" header="0.3" footer="0.3"/>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3"/>
  <sheetViews>
    <sheetView workbookViewId="0">
      <selection sqref="A1:F1"/>
    </sheetView>
  </sheetViews>
  <sheetFormatPr defaultRowHeight="15" x14ac:dyDescent="0.25"/>
  <cols>
    <col min="1" max="1" width="49.140625" customWidth="1"/>
    <col min="2" max="6" width="15.7109375" customWidth="1"/>
    <col min="7" max="10" width="10.7109375" customWidth="1"/>
  </cols>
  <sheetData>
    <row r="1" spans="1:6" ht="18.75" customHeight="1" thickBot="1" x14ac:dyDescent="0.3">
      <c r="A1" s="1014" t="s">
        <v>514</v>
      </c>
      <c r="B1" s="947"/>
      <c r="C1" s="947"/>
      <c r="D1" s="947"/>
      <c r="E1" s="947"/>
      <c r="F1" s="949"/>
    </row>
    <row r="2" spans="1:6" ht="50.25" customHeight="1" thickBot="1" x14ac:dyDescent="0.3">
      <c r="A2" s="335" t="s">
        <v>699</v>
      </c>
      <c r="B2" s="336" t="s">
        <v>0</v>
      </c>
      <c r="C2" s="336" t="s">
        <v>2</v>
      </c>
      <c r="D2" s="336" t="s">
        <v>1</v>
      </c>
      <c r="E2" s="336" t="s">
        <v>3</v>
      </c>
      <c r="F2" s="344" t="s">
        <v>4</v>
      </c>
    </row>
    <row r="3" spans="1:6" x14ac:dyDescent="0.25">
      <c r="A3" s="337" t="s">
        <v>558</v>
      </c>
      <c r="B3" s="338"/>
      <c r="C3" s="338"/>
      <c r="D3" s="338"/>
      <c r="E3" s="338"/>
      <c r="F3" s="351"/>
    </row>
    <row r="4" spans="1:6" x14ac:dyDescent="0.25">
      <c r="A4" s="332" t="s">
        <v>2291</v>
      </c>
      <c r="B4" s="326"/>
      <c r="C4" s="327">
        <v>0.32</v>
      </c>
      <c r="D4" s="326"/>
      <c r="E4" s="326"/>
      <c r="F4" s="345">
        <f>AVERAGE(B4:E4)</f>
        <v>0.32</v>
      </c>
    </row>
    <row r="5" spans="1:6" x14ac:dyDescent="0.25">
      <c r="A5" s="270" t="s">
        <v>2292</v>
      </c>
      <c r="B5" s="339">
        <v>14.33</v>
      </c>
      <c r="C5" s="339">
        <v>5</v>
      </c>
      <c r="D5" s="339">
        <v>25.66</v>
      </c>
      <c r="E5" s="339">
        <v>15.33</v>
      </c>
      <c r="F5" s="352"/>
    </row>
    <row r="6" spans="1:6" x14ac:dyDescent="0.25">
      <c r="A6" s="332" t="s">
        <v>571</v>
      </c>
      <c r="B6" s="328">
        <v>2.79</v>
      </c>
      <c r="C6" s="328"/>
      <c r="D6" s="328">
        <v>10.97</v>
      </c>
      <c r="E6" s="328">
        <v>10.52</v>
      </c>
      <c r="F6" s="346">
        <v>6.84</v>
      </c>
    </row>
    <row r="7" spans="1:6" x14ac:dyDescent="0.25">
      <c r="A7" s="340" t="s">
        <v>579</v>
      </c>
      <c r="B7" s="341"/>
      <c r="C7" s="341"/>
      <c r="D7" s="341"/>
      <c r="E7" s="341"/>
      <c r="F7" s="353"/>
    </row>
    <row r="8" spans="1:6" ht="15" customHeight="1" x14ac:dyDescent="0.25">
      <c r="A8" s="332" t="s">
        <v>582</v>
      </c>
      <c r="B8" s="329">
        <v>5.32296650717703E-2</v>
      </c>
      <c r="C8" s="329">
        <v>5.7142857142857099E-2</v>
      </c>
      <c r="D8" s="329">
        <v>5.3738317757009303E-2</v>
      </c>
      <c r="E8" s="329">
        <v>0.17910447761194001</v>
      </c>
      <c r="F8" s="347">
        <f>AVERAGE(B8:E8)</f>
        <v>8.5803829395894177E-2</v>
      </c>
    </row>
    <row r="9" spans="1:6" x14ac:dyDescent="0.25">
      <c r="A9" s="340" t="s">
        <v>592</v>
      </c>
      <c r="B9" s="339">
        <v>22.833333333333332</v>
      </c>
      <c r="C9" s="339"/>
      <c r="D9" s="339">
        <v>35.5</v>
      </c>
      <c r="E9" s="339">
        <v>32.5</v>
      </c>
      <c r="F9" s="352">
        <v>29.166666666666668</v>
      </c>
    </row>
    <row r="10" spans="1:6" x14ac:dyDescent="0.25">
      <c r="A10" s="333" t="s">
        <v>599</v>
      </c>
      <c r="B10" s="330">
        <v>0.11380000000000001</v>
      </c>
      <c r="C10" s="330">
        <v>0.24859999999999999</v>
      </c>
      <c r="D10" s="330">
        <v>0.17730000000000001</v>
      </c>
      <c r="E10" s="330">
        <v>0.18100000000000002</v>
      </c>
      <c r="F10" s="348">
        <v>0.14599999999999999</v>
      </c>
    </row>
    <row r="11" spans="1:6" x14ac:dyDescent="0.25">
      <c r="A11" s="340" t="s">
        <v>606</v>
      </c>
      <c r="B11" s="339"/>
      <c r="C11" s="339"/>
      <c r="D11" s="339"/>
      <c r="E11" s="339"/>
      <c r="F11" s="352">
        <v>8.1581160639192607</v>
      </c>
    </row>
    <row r="12" spans="1:6" x14ac:dyDescent="0.25">
      <c r="A12" s="333" t="s">
        <v>608</v>
      </c>
      <c r="B12" s="328">
        <v>5.05</v>
      </c>
      <c r="C12" s="328">
        <v>50</v>
      </c>
      <c r="D12" s="328">
        <v>8.9</v>
      </c>
      <c r="E12" s="328">
        <v>32.14</v>
      </c>
      <c r="F12" s="346">
        <v>6.92</v>
      </c>
    </row>
    <row r="13" spans="1:6" x14ac:dyDescent="0.25">
      <c r="A13" s="340" t="s">
        <v>613</v>
      </c>
      <c r="B13" s="339">
        <v>69</v>
      </c>
      <c r="C13" s="339">
        <v>8</v>
      </c>
      <c r="D13" s="339">
        <v>81</v>
      </c>
      <c r="E13" s="339"/>
      <c r="F13" s="352"/>
    </row>
    <row r="14" spans="1:6" x14ac:dyDescent="0.25">
      <c r="A14" s="333" t="s">
        <v>619</v>
      </c>
      <c r="B14" s="328">
        <v>12</v>
      </c>
      <c r="C14" s="328">
        <v>31.3</v>
      </c>
      <c r="D14" s="328">
        <v>12.1</v>
      </c>
      <c r="E14" s="328">
        <v>6.7</v>
      </c>
      <c r="F14" s="346">
        <v>12.8</v>
      </c>
    </row>
    <row r="15" spans="1:6" x14ac:dyDescent="0.25">
      <c r="A15" s="355" t="s">
        <v>2318</v>
      </c>
      <c r="B15" s="339"/>
      <c r="C15" s="339"/>
      <c r="D15" s="339"/>
      <c r="E15" s="339"/>
      <c r="F15" s="352">
        <v>49.125</v>
      </c>
    </row>
    <row r="16" spans="1:6" x14ac:dyDescent="0.25">
      <c r="A16" s="356" t="s">
        <v>623</v>
      </c>
      <c r="B16" s="328"/>
      <c r="C16" s="328"/>
      <c r="D16" s="328"/>
      <c r="E16" s="328"/>
      <c r="F16" s="346"/>
    </row>
    <row r="17" spans="1:6" x14ac:dyDescent="0.25">
      <c r="A17" s="355" t="s">
        <v>694</v>
      </c>
      <c r="B17" s="339"/>
      <c r="C17" s="339"/>
      <c r="D17" s="339"/>
      <c r="E17" s="339"/>
      <c r="F17" s="352"/>
    </row>
    <row r="18" spans="1:6" x14ac:dyDescent="0.25">
      <c r="A18" s="356" t="s">
        <v>644</v>
      </c>
      <c r="B18" s="328">
        <v>12.65</v>
      </c>
      <c r="C18" s="328">
        <v>20</v>
      </c>
      <c r="D18" s="328">
        <v>19.41</v>
      </c>
      <c r="E18" s="328">
        <v>19.149999999999999</v>
      </c>
      <c r="F18" s="346"/>
    </row>
    <row r="19" spans="1:6" x14ac:dyDescent="0.25">
      <c r="A19" s="355" t="s">
        <v>2294</v>
      </c>
      <c r="B19" s="342">
        <v>7.5333333333333335E-2</v>
      </c>
      <c r="C19" s="342"/>
      <c r="D19" s="342">
        <v>0.10807860262008734</v>
      </c>
      <c r="E19" s="342">
        <v>0.16129032258064516</v>
      </c>
      <c r="F19" s="352"/>
    </row>
    <row r="20" spans="1:6" x14ac:dyDescent="0.25">
      <c r="A20" s="356" t="s">
        <v>653</v>
      </c>
      <c r="B20" s="328"/>
      <c r="C20" s="328">
        <v>57</v>
      </c>
      <c r="D20" s="328"/>
      <c r="E20" s="328">
        <v>126</v>
      </c>
      <c r="F20" s="346"/>
    </row>
    <row r="21" spans="1:6" x14ac:dyDescent="0.25">
      <c r="A21" s="355" t="s">
        <v>657</v>
      </c>
      <c r="B21" s="339">
        <v>2.15</v>
      </c>
      <c r="C21" s="339"/>
      <c r="D21" s="339">
        <v>6.79</v>
      </c>
      <c r="E21" s="339">
        <v>12.03</v>
      </c>
      <c r="F21" s="352">
        <v>6.99</v>
      </c>
    </row>
    <row r="22" spans="1:6" x14ac:dyDescent="0.25">
      <c r="A22" s="356" t="s">
        <v>662</v>
      </c>
      <c r="B22" s="330">
        <v>7.6666666666666661E-2</v>
      </c>
      <c r="C22" s="330"/>
      <c r="D22" s="330">
        <v>0.2742857142857143</v>
      </c>
      <c r="E22" s="330">
        <v>7.166666666666667E-2</v>
      </c>
      <c r="F22" s="348">
        <v>0.1680952380952381</v>
      </c>
    </row>
    <row r="23" spans="1:6" x14ac:dyDescent="0.25">
      <c r="A23" s="355" t="s">
        <v>2295</v>
      </c>
      <c r="B23" s="341"/>
      <c r="C23" s="341"/>
      <c r="D23" s="341"/>
      <c r="E23" s="341"/>
      <c r="F23" s="353"/>
    </row>
    <row r="24" spans="1:6" x14ac:dyDescent="0.25">
      <c r="A24" s="356" t="s">
        <v>2138</v>
      </c>
      <c r="B24" s="328">
        <v>13.66</v>
      </c>
      <c r="C24" s="328"/>
      <c r="D24" s="328"/>
      <c r="E24" s="328"/>
      <c r="F24" s="346">
        <v>13.66</v>
      </c>
    </row>
    <row r="25" spans="1:6" x14ac:dyDescent="0.25">
      <c r="A25" s="355" t="s">
        <v>2305</v>
      </c>
      <c r="B25" s="343"/>
      <c r="C25" s="343"/>
      <c r="D25" s="343"/>
      <c r="E25" s="343"/>
      <c r="F25" s="354"/>
    </row>
    <row r="26" spans="1:6" x14ac:dyDescent="0.25">
      <c r="A26" s="356" t="s">
        <v>2307</v>
      </c>
      <c r="B26" s="331">
        <v>57</v>
      </c>
      <c r="C26" s="331">
        <v>73</v>
      </c>
      <c r="D26" s="331">
        <v>57</v>
      </c>
      <c r="E26" s="331">
        <v>25</v>
      </c>
      <c r="F26" s="349"/>
    </row>
    <row r="27" spans="1:6" x14ac:dyDescent="0.25">
      <c r="A27" s="355" t="s">
        <v>2308</v>
      </c>
      <c r="B27" s="343">
        <v>7.8</v>
      </c>
      <c r="C27" s="343"/>
      <c r="D27" s="343">
        <v>16.64</v>
      </c>
      <c r="E27" s="343">
        <v>27.11</v>
      </c>
      <c r="F27" s="354"/>
    </row>
    <row r="28" spans="1:6" ht="15.75" thickBot="1" x14ac:dyDescent="0.3">
      <c r="A28" s="357" t="s">
        <v>683</v>
      </c>
      <c r="B28" s="334"/>
      <c r="C28" s="334"/>
      <c r="D28" s="334"/>
      <c r="E28" s="334"/>
      <c r="F28" s="350">
        <v>3.8416666666666668</v>
      </c>
    </row>
    <row r="63" spans="1:6" x14ac:dyDescent="0.25">
      <c r="A63" s="1015" t="s">
        <v>205</v>
      </c>
      <c r="B63" s="1015"/>
      <c r="C63" s="1015"/>
      <c r="D63" s="1015"/>
      <c r="E63" s="1015"/>
      <c r="F63" s="1015"/>
    </row>
  </sheetData>
  <mergeCells count="2">
    <mergeCell ref="A1:F1"/>
    <mergeCell ref="A63:F63"/>
  </mergeCells>
  <pageMargins left="0.7" right="0.7" top="0.78740157499999996" bottom="0.78740157499999996" header="0.3" footer="0.3"/>
  <pageSetup paperSize="9"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5"/>
  <sheetViews>
    <sheetView workbookViewId="0">
      <selection sqref="A1:C1"/>
    </sheetView>
  </sheetViews>
  <sheetFormatPr defaultRowHeight="12.75" x14ac:dyDescent="0.2"/>
  <cols>
    <col min="1" max="1" width="26.85546875" style="2" customWidth="1"/>
    <col min="2" max="2" width="18.85546875" style="1" customWidth="1"/>
    <col min="3" max="3" width="25.42578125" style="1" customWidth="1"/>
    <col min="4" max="16384" width="9.140625" style="1"/>
  </cols>
  <sheetData>
    <row r="1" spans="1:5" ht="38.25" customHeight="1" x14ac:dyDescent="0.25">
      <c r="A1" s="892" t="s">
        <v>498</v>
      </c>
      <c r="B1" s="989"/>
      <c r="C1" s="990"/>
      <c r="E1" s="74"/>
    </row>
    <row r="2" spans="1:5" s="5" customFormat="1" ht="30" customHeight="1" x14ac:dyDescent="0.2">
      <c r="A2" s="15"/>
      <c r="B2" s="108" t="s">
        <v>146</v>
      </c>
      <c r="C2" s="85" t="s">
        <v>220</v>
      </c>
    </row>
    <row r="3" spans="1:5" ht="12.75" customHeight="1" thickBot="1" x14ac:dyDescent="0.25">
      <c r="A3" s="20" t="s">
        <v>554</v>
      </c>
      <c r="B3" s="146">
        <v>804</v>
      </c>
      <c r="C3" s="147">
        <v>711</v>
      </c>
    </row>
    <row r="4" spans="1:5" ht="15" customHeight="1" x14ac:dyDescent="0.2"/>
    <row r="5" spans="1:5" ht="66" customHeight="1" x14ac:dyDescent="0.2">
      <c r="A5" s="933" t="s">
        <v>187</v>
      </c>
      <c r="B5" s="933"/>
      <c r="C5" s="933"/>
    </row>
  </sheetData>
  <mergeCells count="2">
    <mergeCell ref="A1:C1"/>
    <mergeCell ref="A5:C5"/>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
  <sheetViews>
    <sheetView zoomScaleNormal="100" workbookViewId="0">
      <selection sqref="A1:G1"/>
    </sheetView>
  </sheetViews>
  <sheetFormatPr defaultRowHeight="12.75" x14ac:dyDescent="0.2"/>
  <cols>
    <col min="1" max="1" width="22.7109375" style="2" customWidth="1"/>
    <col min="2" max="2" width="19.140625" style="29" customWidth="1"/>
    <col min="3" max="3" width="22.28515625" style="29" customWidth="1"/>
    <col min="4" max="4" width="19.28515625" style="29" customWidth="1"/>
    <col min="5" max="6" width="25.140625" style="29" customWidth="1"/>
    <col min="7" max="7" width="19" style="1" customWidth="1"/>
    <col min="8" max="8" width="21.7109375" style="1" customWidth="1"/>
    <col min="9" max="9" width="19.5703125" style="1" customWidth="1"/>
    <col min="10" max="16384" width="9.140625" style="1"/>
  </cols>
  <sheetData>
    <row r="1" spans="1:13" ht="38.25" customHeight="1" x14ac:dyDescent="0.2">
      <c r="A1" s="1016" t="s">
        <v>497</v>
      </c>
      <c r="B1" s="1017"/>
      <c r="C1" s="1017"/>
      <c r="D1" s="1017"/>
      <c r="E1" s="1017"/>
      <c r="F1" s="1017"/>
      <c r="G1" s="1018"/>
    </row>
    <row r="2" spans="1:13" s="5" customFormat="1" ht="30" customHeight="1" x14ac:dyDescent="0.2">
      <c r="A2" s="889"/>
      <c r="B2" s="1019" t="s">
        <v>149</v>
      </c>
      <c r="C2" s="1019"/>
      <c r="D2" s="1019"/>
      <c r="E2" s="1019" t="s">
        <v>150</v>
      </c>
      <c r="F2" s="1019"/>
      <c r="G2" s="1020"/>
      <c r="H2" s="1"/>
      <c r="I2" s="1"/>
      <c r="J2" s="1"/>
      <c r="K2" s="1"/>
      <c r="L2" s="1"/>
      <c r="M2" s="73"/>
    </row>
    <row r="3" spans="1:13" s="5" customFormat="1" ht="30" customHeight="1" x14ac:dyDescent="0.2">
      <c r="A3" s="905"/>
      <c r="B3" s="84" t="s">
        <v>147</v>
      </c>
      <c r="C3" s="84" t="s">
        <v>148</v>
      </c>
      <c r="D3" s="95" t="s">
        <v>222</v>
      </c>
      <c r="E3" s="84" t="s">
        <v>147</v>
      </c>
      <c r="F3" s="84" t="s">
        <v>148</v>
      </c>
      <c r="G3" s="85" t="s">
        <v>225</v>
      </c>
      <c r="H3" s="1"/>
      <c r="I3" s="1"/>
      <c r="J3" s="1"/>
      <c r="K3" s="1"/>
      <c r="L3" s="1"/>
      <c r="M3" s="73"/>
    </row>
    <row r="4" spans="1:13" ht="13.5" thickBot="1" x14ac:dyDescent="0.25">
      <c r="A4" s="20" t="s">
        <v>700</v>
      </c>
      <c r="B4" s="854">
        <v>10753</v>
      </c>
      <c r="C4" s="855">
        <v>4585</v>
      </c>
      <c r="D4" s="855">
        <v>7354</v>
      </c>
      <c r="E4" s="855">
        <v>2299</v>
      </c>
      <c r="F4" s="855">
        <v>2224</v>
      </c>
      <c r="G4" s="856">
        <v>8601</v>
      </c>
    </row>
    <row r="6" spans="1:13" ht="30" customHeight="1" x14ac:dyDescent="0.2">
      <c r="A6" s="930" t="s">
        <v>223</v>
      </c>
      <c r="B6" s="930"/>
      <c r="C6" s="930"/>
      <c r="D6" s="930"/>
      <c r="E6" s="930"/>
      <c r="F6" s="930"/>
      <c r="G6" s="930"/>
    </row>
    <row r="7" spans="1:13" ht="15" customHeight="1" x14ac:dyDescent="0.2">
      <c r="A7" s="933" t="s">
        <v>178</v>
      </c>
      <c r="B7" s="933"/>
      <c r="C7" s="933"/>
      <c r="D7" s="933"/>
      <c r="E7" s="933"/>
      <c r="F7" s="933"/>
      <c r="G7" s="933"/>
    </row>
    <row r="8" spans="1:13" ht="15" customHeight="1" x14ac:dyDescent="0.2">
      <c r="A8" s="933" t="s">
        <v>226</v>
      </c>
      <c r="B8" s="933"/>
      <c r="C8" s="933"/>
      <c r="D8" s="933"/>
      <c r="E8" s="933"/>
      <c r="F8" s="933"/>
      <c r="G8" s="933"/>
    </row>
    <row r="9" spans="1:13" x14ac:dyDescent="0.2">
      <c r="A9" s="1" t="s">
        <v>701</v>
      </c>
      <c r="B9" s="1"/>
      <c r="C9" s="1"/>
      <c r="D9" s="1"/>
      <c r="E9" s="1"/>
      <c r="F9" s="1"/>
    </row>
  </sheetData>
  <mergeCells count="7">
    <mergeCell ref="A6:G6"/>
    <mergeCell ref="A7:G7"/>
    <mergeCell ref="A8:G8"/>
    <mergeCell ref="A1:G1"/>
    <mergeCell ref="B2:D2"/>
    <mergeCell ref="E2:G2"/>
    <mergeCell ref="A2:A3"/>
  </mergeCells>
  <pageMargins left="0.25" right="0.25" top="0.75" bottom="0.75" header="0.3" footer="0.3"/>
  <pageSetup paperSize="9" scale="93"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8"/>
  <sheetViews>
    <sheetView workbookViewId="0">
      <selection sqref="A1:C1"/>
    </sheetView>
  </sheetViews>
  <sheetFormatPr defaultRowHeight="12.75" x14ac:dyDescent="0.2"/>
  <cols>
    <col min="1" max="1" width="40.7109375" style="2" customWidth="1"/>
    <col min="2" max="2" width="15.7109375" style="29" customWidth="1"/>
    <col min="3" max="3" width="15.7109375" style="1" customWidth="1"/>
    <col min="4" max="16384" width="9.140625" style="1"/>
  </cols>
  <sheetData>
    <row r="1" spans="1:3" ht="55.5" customHeight="1" x14ac:dyDescent="0.2">
      <c r="A1" s="892" t="s">
        <v>496</v>
      </c>
      <c r="B1" s="893"/>
      <c r="C1" s="894"/>
    </row>
    <row r="2" spans="1:3" s="5" customFormat="1" ht="30" customHeight="1" x14ac:dyDescent="0.2">
      <c r="A2" s="15"/>
      <c r="B2" s="84" t="s">
        <v>59</v>
      </c>
      <c r="C2" s="85" t="s">
        <v>121</v>
      </c>
    </row>
    <row r="3" spans="1:3" ht="13.5" thickBot="1" x14ac:dyDescent="0.25">
      <c r="A3" s="20" t="s">
        <v>700</v>
      </c>
      <c r="B3" s="854">
        <v>1197</v>
      </c>
      <c r="C3" s="856">
        <v>91557</v>
      </c>
    </row>
    <row r="5" spans="1:3" ht="25.5" customHeight="1" x14ac:dyDescent="0.2">
      <c r="A5" s="951" t="s">
        <v>89</v>
      </c>
      <c r="B5" s="951"/>
      <c r="C5" s="951"/>
    </row>
    <row r="6" spans="1:3" ht="30" customHeight="1" x14ac:dyDescent="0.2">
      <c r="A6" s="933" t="s">
        <v>98</v>
      </c>
      <c r="B6" s="933"/>
      <c r="C6" s="933"/>
    </row>
    <row r="7" spans="1:3" ht="40.5" customHeight="1" x14ac:dyDescent="0.2">
      <c r="A7" s="933" t="s">
        <v>227</v>
      </c>
      <c r="B7" s="933"/>
      <c r="C7" s="933"/>
    </row>
    <row r="8" spans="1:3" ht="15.75" customHeight="1" x14ac:dyDescent="0.2">
      <c r="A8" s="933" t="s">
        <v>702</v>
      </c>
      <c r="B8" s="933"/>
      <c r="C8" s="933"/>
    </row>
  </sheetData>
  <mergeCells count="5">
    <mergeCell ref="A1:C1"/>
    <mergeCell ref="A5:C5"/>
    <mergeCell ref="A6:C6"/>
    <mergeCell ref="A7:C7"/>
    <mergeCell ref="A8:C8"/>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8">
    <pageSetUpPr fitToPage="1"/>
  </sheetPr>
  <dimension ref="A1:K19"/>
  <sheetViews>
    <sheetView zoomScale="110" zoomScaleNormal="110" workbookViewId="0">
      <selection sqref="A1:E1"/>
    </sheetView>
  </sheetViews>
  <sheetFormatPr defaultRowHeight="12.75" x14ac:dyDescent="0.2"/>
  <cols>
    <col min="1" max="1" width="56.85546875" style="2" customWidth="1"/>
    <col min="2" max="2" width="17.140625" style="29" customWidth="1"/>
    <col min="3" max="4" width="18.42578125" style="1" customWidth="1"/>
    <col min="5" max="5" width="15.85546875" style="1" customWidth="1"/>
    <col min="6" max="6" width="9.140625" style="1"/>
    <col min="7" max="7" width="10.140625" style="1" customWidth="1"/>
    <col min="8" max="9" width="9.140625" style="1"/>
    <col min="10" max="10" width="13.140625" style="1" customWidth="1"/>
    <col min="11" max="11" width="15.7109375" style="1" customWidth="1"/>
    <col min="12" max="17" width="9.140625" style="1"/>
    <col min="18" max="18" width="12.7109375" style="1" customWidth="1"/>
    <col min="19" max="16384" width="9.140625" style="1"/>
  </cols>
  <sheetData>
    <row r="1" spans="1:11" ht="33.75" customHeight="1" x14ac:dyDescent="0.2">
      <c r="A1" s="910" t="s">
        <v>499</v>
      </c>
      <c r="B1" s="1027"/>
      <c r="C1" s="1027"/>
      <c r="D1" s="1027"/>
      <c r="E1" s="1028"/>
      <c r="G1" s="1023" t="s">
        <v>505</v>
      </c>
      <c r="H1" s="895"/>
      <c r="I1" s="895"/>
      <c r="J1" s="895"/>
      <c r="K1" s="895"/>
    </row>
    <row r="2" spans="1:11" ht="16.5" customHeight="1" x14ac:dyDescent="0.2">
      <c r="A2" s="15" t="s">
        <v>554</v>
      </c>
      <c r="B2" s="1029"/>
      <c r="C2" s="1030"/>
      <c r="D2" s="1030"/>
      <c r="E2" s="1031"/>
      <c r="G2" s="1024" t="s">
        <v>509</v>
      </c>
      <c r="H2" s="1024"/>
      <c r="I2" s="1024"/>
      <c r="J2" s="142" t="s">
        <v>506</v>
      </c>
      <c r="K2" s="129" t="s">
        <v>507</v>
      </c>
    </row>
    <row r="3" spans="1:11" ht="18" customHeight="1" x14ac:dyDescent="0.2">
      <c r="A3" s="131"/>
      <c r="B3" s="132" t="s">
        <v>109</v>
      </c>
      <c r="C3" s="132" t="s">
        <v>110</v>
      </c>
      <c r="D3" s="141" t="s">
        <v>500</v>
      </c>
      <c r="E3" s="49" t="s">
        <v>501</v>
      </c>
      <c r="G3" s="1024"/>
      <c r="H3" s="1024"/>
      <c r="I3" s="1024"/>
      <c r="J3" s="863">
        <f>SUM(D9:D11)</f>
        <v>13411</v>
      </c>
      <c r="K3" s="864">
        <f>SUM(E9:E11)</f>
        <v>548715563.96000004</v>
      </c>
    </row>
    <row r="4" spans="1:11" ht="16.5" customHeight="1" x14ac:dyDescent="0.2">
      <c r="A4" s="18" t="s">
        <v>188</v>
      </c>
      <c r="B4" s="857"/>
      <c r="C4" s="857"/>
      <c r="D4" s="25">
        <v>30</v>
      </c>
      <c r="E4" s="858"/>
      <c r="G4" s="1024"/>
      <c r="H4" s="1024"/>
      <c r="I4" s="1024"/>
      <c r="J4" s="1025" t="s">
        <v>508</v>
      </c>
      <c r="K4" s="1025"/>
    </row>
    <row r="5" spans="1:11" ht="15.75" customHeight="1" x14ac:dyDescent="0.2">
      <c r="A5" s="18" t="s">
        <v>189</v>
      </c>
      <c r="B5" s="9">
        <v>167</v>
      </c>
      <c r="C5" s="9">
        <v>50</v>
      </c>
      <c r="D5" s="25">
        <v>218</v>
      </c>
      <c r="E5" s="858"/>
      <c r="G5" s="1024"/>
      <c r="H5" s="1024"/>
      <c r="I5" s="1024"/>
      <c r="J5" s="1026">
        <f>K3/J3</f>
        <v>40915.335467899487</v>
      </c>
      <c r="K5" s="1026"/>
    </row>
    <row r="6" spans="1:11" ht="16.5" customHeight="1" x14ac:dyDescent="0.2">
      <c r="A6" s="18" t="s">
        <v>190</v>
      </c>
      <c r="B6" s="9">
        <v>244</v>
      </c>
      <c r="C6" s="154">
        <v>39</v>
      </c>
      <c r="D6" s="25">
        <v>286</v>
      </c>
      <c r="E6" s="858"/>
    </row>
    <row r="7" spans="1:11" ht="17.25" customHeight="1" x14ac:dyDescent="0.2">
      <c r="A7" s="18" t="s">
        <v>191</v>
      </c>
      <c r="B7" s="9">
        <v>221</v>
      </c>
      <c r="C7" s="9">
        <v>0</v>
      </c>
      <c r="D7" s="25">
        <v>221</v>
      </c>
      <c r="E7" s="858"/>
    </row>
    <row r="8" spans="1:11" ht="17.25" customHeight="1" x14ac:dyDescent="0.2">
      <c r="A8" s="138" t="s">
        <v>503</v>
      </c>
      <c r="B8" s="494">
        <v>185</v>
      </c>
      <c r="C8" s="494">
        <v>39</v>
      </c>
      <c r="D8" s="25">
        <v>235</v>
      </c>
      <c r="E8" s="858"/>
    </row>
    <row r="9" spans="1:11" ht="17.25" customHeight="1" x14ac:dyDescent="0.2">
      <c r="A9" s="19" t="s">
        <v>502</v>
      </c>
      <c r="B9" s="494">
        <v>56</v>
      </c>
      <c r="C9" s="494">
        <v>13</v>
      </c>
      <c r="D9" s="25">
        <v>71</v>
      </c>
      <c r="E9" s="859">
        <v>3426657.38</v>
      </c>
    </row>
    <row r="10" spans="1:11" ht="17.25" customHeight="1" x14ac:dyDescent="0.2">
      <c r="A10" s="19" t="s">
        <v>504</v>
      </c>
      <c r="B10" s="857"/>
      <c r="C10" s="857"/>
      <c r="D10" s="860">
        <v>9683</v>
      </c>
      <c r="E10" s="859">
        <v>526783342.44999999</v>
      </c>
    </row>
    <row r="11" spans="1:11" ht="17.25" customHeight="1" thickBot="1" x14ac:dyDescent="0.25">
      <c r="A11" s="140" t="s">
        <v>163</v>
      </c>
      <c r="B11" s="861"/>
      <c r="C11" s="861"/>
      <c r="D11" s="809">
        <v>3657</v>
      </c>
      <c r="E11" s="862">
        <v>18505564.130000003</v>
      </c>
    </row>
    <row r="12" spans="1:11" ht="17.25" customHeight="1" x14ac:dyDescent="0.2">
      <c r="A12" s="80"/>
      <c r="B12" s="80"/>
      <c r="C12" s="80"/>
      <c r="D12" s="80"/>
      <c r="E12" s="80"/>
    </row>
    <row r="13" spans="1:11" ht="15.75" customHeight="1" x14ac:dyDescent="0.2">
      <c r="A13" s="1022" t="s">
        <v>111</v>
      </c>
      <c r="B13" s="1022"/>
      <c r="C13" s="1022"/>
      <c r="D13" s="1022"/>
      <c r="E13" s="1022"/>
      <c r="F13" s="58"/>
    </row>
    <row r="14" spans="1:11" ht="15" customHeight="1" x14ac:dyDescent="0.2">
      <c r="A14" s="951" t="s">
        <v>113</v>
      </c>
      <c r="B14" s="951"/>
      <c r="C14" s="951"/>
      <c r="D14" s="951"/>
      <c r="E14" s="951"/>
      <c r="F14" s="58"/>
    </row>
    <row r="15" spans="1:11" ht="30" customHeight="1" x14ac:dyDescent="0.2">
      <c r="A15" s="984" t="s">
        <v>230</v>
      </c>
      <c r="B15" s="984"/>
      <c r="C15" s="984"/>
      <c r="D15" s="984"/>
      <c r="E15" s="984"/>
    </row>
    <row r="16" spans="1:11" ht="75" customHeight="1" x14ac:dyDescent="0.2">
      <c r="A16" s="1032" t="s">
        <v>182</v>
      </c>
      <c r="B16" s="1032"/>
      <c r="C16" s="1032"/>
      <c r="D16" s="1032"/>
      <c r="E16" s="1032"/>
      <c r="F16" s="133"/>
      <c r="G16" s="133"/>
    </row>
    <row r="17" spans="1:7" ht="75" customHeight="1" x14ac:dyDescent="0.2">
      <c r="A17" s="1021" t="s">
        <v>181</v>
      </c>
      <c r="B17" s="1021"/>
      <c r="C17" s="1021"/>
      <c r="D17" s="1021"/>
      <c r="E17" s="1021"/>
      <c r="F17" s="134"/>
      <c r="G17" s="134"/>
    </row>
    <row r="18" spans="1:7" ht="75" customHeight="1" x14ac:dyDescent="0.2">
      <c r="A18" s="1021" t="s">
        <v>180</v>
      </c>
      <c r="B18" s="1021"/>
      <c r="C18" s="1021"/>
      <c r="D18" s="1021"/>
      <c r="E18" s="1021"/>
      <c r="F18" s="134"/>
      <c r="G18" s="134"/>
    </row>
    <row r="19" spans="1:7" ht="60" customHeight="1" x14ac:dyDescent="0.2">
      <c r="A19" s="1021" t="s">
        <v>179</v>
      </c>
      <c r="B19" s="1021"/>
      <c r="C19" s="1021"/>
      <c r="D19" s="1021"/>
      <c r="E19" s="1021"/>
      <c r="F19" s="134"/>
      <c r="G19" s="134"/>
    </row>
  </sheetData>
  <mergeCells count="13">
    <mergeCell ref="A19:E19"/>
    <mergeCell ref="A14:E14"/>
    <mergeCell ref="A13:E13"/>
    <mergeCell ref="G1:K1"/>
    <mergeCell ref="G2:I5"/>
    <mergeCell ref="J4:K4"/>
    <mergeCell ref="J5:K5"/>
    <mergeCell ref="A18:E18"/>
    <mergeCell ref="A1:E1"/>
    <mergeCell ref="B2:E2"/>
    <mergeCell ref="A15:E15"/>
    <mergeCell ref="A16:E16"/>
    <mergeCell ref="A17:E17"/>
  </mergeCells>
  <pageMargins left="0.7" right="0.7" top="0.75" bottom="0.75" header="0.3" footer="0.3"/>
  <pageSetup paperSize="9" scale="68" fitToHeight="0"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zoomScaleNormal="100" workbookViewId="0">
      <selection sqref="A1:B1"/>
    </sheetView>
  </sheetViews>
  <sheetFormatPr defaultRowHeight="12.75" x14ac:dyDescent="0.2"/>
  <cols>
    <col min="1" max="1" width="22.7109375" style="2" customWidth="1"/>
    <col min="2" max="2" width="15.7109375" style="3" customWidth="1"/>
    <col min="3" max="3" width="12.5703125" style="1" customWidth="1"/>
    <col min="4" max="14" width="9.140625" style="1"/>
    <col min="15" max="15" width="13.5703125" style="1" customWidth="1"/>
    <col min="16" max="16384" width="9.140625" style="1"/>
  </cols>
  <sheetData>
    <row r="1" spans="1:2" ht="45.75" customHeight="1" x14ac:dyDescent="0.2">
      <c r="A1" s="1033" t="s">
        <v>517</v>
      </c>
      <c r="B1" s="912"/>
    </row>
    <row r="2" spans="1:2" s="5" customFormat="1" ht="38.25" customHeight="1" x14ac:dyDescent="0.2">
      <c r="A2" s="15" t="s">
        <v>554</v>
      </c>
      <c r="B2" s="85" t="s">
        <v>46</v>
      </c>
    </row>
    <row r="3" spans="1:2" ht="25.5" x14ac:dyDescent="0.2">
      <c r="A3" s="15" t="s">
        <v>50</v>
      </c>
      <c r="B3" s="358">
        <v>64583</v>
      </c>
    </row>
    <row r="4" spans="1:2" ht="25.5" customHeight="1" x14ac:dyDescent="0.2">
      <c r="A4" s="15" t="s">
        <v>51</v>
      </c>
      <c r="B4" s="358">
        <v>650</v>
      </c>
    </row>
    <row r="5" spans="1:2" ht="38.25" x14ac:dyDescent="0.2">
      <c r="A5" s="182" t="s">
        <v>144</v>
      </c>
      <c r="B5" s="358">
        <v>64936</v>
      </c>
    </row>
    <row r="6" spans="1:2" ht="38.25" x14ac:dyDescent="0.2">
      <c r="A6" s="182" t="s">
        <v>145</v>
      </c>
      <c r="B6" s="358">
        <v>63431</v>
      </c>
    </row>
    <row r="7" spans="1:2" s="4" customFormat="1" x14ac:dyDescent="0.2">
      <c r="A7" s="865" t="s">
        <v>100</v>
      </c>
      <c r="B7" s="358">
        <v>16113536</v>
      </c>
    </row>
    <row r="8" spans="1:2" ht="38.25" x14ac:dyDescent="0.2">
      <c r="A8" s="15" t="s">
        <v>102</v>
      </c>
      <c r="B8" s="358">
        <v>6911149</v>
      </c>
    </row>
    <row r="9" spans="1:2" s="2" customFormat="1" ht="51" x14ac:dyDescent="0.2">
      <c r="A9" s="15" t="s">
        <v>103</v>
      </c>
      <c r="B9" s="359">
        <v>1571322</v>
      </c>
    </row>
    <row r="10" spans="1:2" ht="39" thickBot="1" x14ac:dyDescent="0.25">
      <c r="A10" s="32" t="s">
        <v>101</v>
      </c>
      <c r="B10" s="360">
        <v>1392088</v>
      </c>
    </row>
    <row r="12" spans="1:2" ht="15.75" x14ac:dyDescent="0.2">
      <c r="A12" s="43"/>
    </row>
    <row r="13" spans="1:2" ht="15.75" x14ac:dyDescent="0.2">
      <c r="A13" s="43"/>
    </row>
  </sheetData>
  <mergeCells count="1">
    <mergeCell ref="A1:B1"/>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0"/>
  <sheetViews>
    <sheetView workbookViewId="0">
      <selection sqref="A1:B1"/>
    </sheetView>
  </sheetViews>
  <sheetFormatPr defaultRowHeight="12.75" x14ac:dyDescent="0.2"/>
  <cols>
    <col min="1" max="1" width="30.7109375" style="2" customWidth="1"/>
    <col min="2" max="2" width="14.5703125" style="1" customWidth="1"/>
    <col min="3" max="3" width="9.140625" style="1"/>
    <col min="4" max="4" width="12.85546875" style="1" customWidth="1"/>
    <col min="5" max="16384" width="9.140625" style="1"/>
  </cols>
  <sheetData>
    <row r="1" spans="1:2" ht="51" customHeight="1" x14ac:dyDescent="0.2">
      <c r="A1" s="892" t="s">
        <v>516</v>
      </c>
      <c r="B1" s="990"/>
    </row>
    <row r="2" spans="1:2" s="5" customFormat="1" ht="15" customHeight="1" x14ac:dyDescent="0.2">
      <c r="A2" s="15" t="s">
        <v>554</v>
      </c>
      <c r="B2" s="23" t="s">
        <v>46</v>
      </c>
    </row>
    <row r="3" spans="1:2" s="6" customFormat="1" ht="12.75" customHeight="1" x14ac:dyDescent="0.2">
      <c r="A3" s="24" t="s">
        <v>52</v>
      </c>
      <c r="B3" s="361">
        <v>246663</v>
      </c>
    </row>
    <row r="4" spans="1:2" s="6" customFormat="1" ht="12.75" customHeight="1" x14ac:dyDescent="0.2">
      <c r="A4" s="24" t="s">
        <v>53</v>
      </c>
      <c r="B4" s="361">
        <v>12303709</v>
      </c>
    </row>
    <row r="5" spans="1:2" s="6" customFormat="1" ht="30" customHeight="1" x14ac:dyDescent="0.2">
      <c r="A5" s="59" t="s">
        <v>2289</v>
      </c>
      <c r="B5" s="362">
        <v>10286</v>
      </c>
    </row>
    <row r="6" spans="1:2" s="6" customFormat="1" ht="15" customHeight="1" x14ac:dyDescent="0.2">
      <c r="A6" s="59" t="s">
        <v>2290</v>
      </c>
      <c r="B6" s="362">
        <v>1917</v>
      </c>
    </row>
    <row r="7" spans="1:2" s="6" customFormat="1" ht="15" customHeight="1" thickBot="1" x14ac:dyDescent="0.25">
      <c r="A7" s="102" t="s">
        <v>185</v>
      </c>
      <c r="B7" s="363">
        <v>4208</v>
      </c>
    </row>
    <row r="9" spans="1:2" ht="71.25" customHeight="1" x14ac:dyDescent="0.2">
      <c r="A9" s="933" t="s">
        <v>85</v>
      </c>
      <c r="B9" s="933"/>
    </row>
    <row r="10" spans="1:2" ht="57" customHeight="1" x14ac:dyDescent="0.2">
      <c r="A10" s="933" t="s">
        <v>186</v>
      </c>
      <c r="B10" s="933"/>
    </row>
  </sheetData>
  <mergeCells count="3">
    <mergeCell ref="A1:B1"/>
    <mergeCell ref="A9:B9"/>
    <mergeCell ref="A10:B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6"/>
  <sheetViews>
    <sheetView zoomScaleNormal="100" workbookViewId="0">
      <selection sqref="A1:E1"/>
    </sheetView>
  </sheetViews>
  <sheetFormatPr defaultRowHeight="15" x14ac:dyDescent="0.25"/>
  <cols>
    <col min="1" max="1" width="80.42578125" style="565" customWidth="1"/>
    <col min="2" max="2" width="26" customWidth="1"/>
    <col min="3" max="3" width="30.7109375" customWidth="1"/>
    <col min="4" max="4" width="34.140625" customWidth="1"/>
    <col min="5" max="5" width="43.85546875" customWidth="1"/>
    <col min="6" max="6" width="37.14062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1033" t="s">
        <v>2284</v>
      </c>
      <c r="B1" s="911"/>
      <c r="C1" s="911"/>
      <c r="D1" s="911"/>
      <c r="E1" s="912"/>
      <c r="F1" s="50"/>
      <c r="G1" s="50"/>
      <c r="H1" s="50"/>
    </row>
    <row r="2" spans="1:8" ht="41.25" customHeight="1" x14ac:dyDescent="0.25">
      <c r="A2" s="1046" t="s">
        <v>558</v>
      </c>
      <c r="B2" s="1044" t="s">
        <v>65</v>
      </c>
      <c r="C2" s="1045"/>
      <c r="D2" s="1048" t="s">
        <v>82</v>
      </c>
      <c r="E2" s="1049"/>
      <c r="F2" s="50"/>
      <c r="G2" s="50"/>
      <c r="H2" s="50"/>
    </row>
    <row r="3" spans="1:8" ht="35.25" customHeight="1" x14ac:dyDescent="0.25">
      <c r="A3" s="1047"/>
      <c r="B3" s="364" t="s">
        <v>114</v>
      </c>
      <c r="C3" s="365" t="s">
        <v>115</v>
      </c>
      <c r="D3" s="366" t="s">
        <v>84</v>
      </c>
      <c r="E3" s="367" t="s">
        <v>83</v>
      </c>
    </row>
    <row r="4" spans="1:8" s="6" customFormat="1" ht="12.75" customHeight="1" thickBot="1" x14ac:dyDescent="0.3">
      <c r="A4" s="368" t="s">
        <v>80</v>
      </c>
      <c r="B4" s="369"/>
      <c r="C4" s="370"/>
      <c r="D4" s="368"/>
      <c r="E4" s="371"/>
      <c r="F4" s="53"/>
    </row>
    <row r="5" spans="1:8" s="1" customFormat="1" ht="12.75" customHeight="1" x14ac:dyDescent="0.2">
      <c r="A5" s="791" t="s">
        <v>703</v>
      </c>
      <c r="B5" s="372">
        <v>4500</v>
      </c>
      <c r="C5" s="372">
        <v>0</v>
      </c>
      <c r="D5" s="373"/>
      <c r="E5" s="374"/>
    </row>
    <row r="6" spans="1:8" s="1" customFormat="1" ht="12.75" customHeight="1" x14ac:dyDescent="0.2">
      <c r="A6" s="792" t="s">
        <v>704</v>
      </c>
      <c r="B6" s="375">
        <v>2550</v>
      </c>
      <c r="C6" s="375">
        <v>0</v>
      </c>
      <c r="D6" s="373"/>
      <c r="E6" s="374"/>
    </row>
    <row r="7" spans="1:8" s="1" customFormat="1" ht="12.75" customHeight="1" x14ac:dyDescent="0.2">
      <c r="A7" s="792" t="s">
        <v>705</v>
      </c>
      <c r="B7" s="376">
        <v>1100</v>
      </c>
      <c r="C7" s="376">
        <v>0</v>
      </c>
      <c r="D7" s="373"/>
      <c r="E7" s="374"/>
    </row>
    <row r="8" spans="1:8" s="1" customFormat="1" ht="12.75" customHeight="1" x14ac:dyDescent="0.2">
      <c r="A8" s="792" t="s">
        <v>706</v>
      </c>
      <c r="B8" s="376">
        <v>1450</v>
      </c>
      <c r="C8" s="376">
        <v>0</v>
      </c>
      <c r="D8" s="373"/>
      <c r="E8" s="374"/>
    </row>
    <row r="9" spans="1:8" s="1" customFormat="1" ht="12.75" customHeight="1" x14ac:dyDescent="0.2">
      <c r="A9" s="793" t="s">
        <v>707</v>
      </c>
      <c r="B9" s="376">
        <v>1050</v>
      </c>
      <c r="C9" s="376">
        <v>0</v>
      </c>
      <c r="D9" s="373"/>
      <c r="E9" s="374"/>
    </row>
    <row r="10" spans="1:8" s="1" customFormat="1" ht="15" customHeight="1" x14ac:dyDescent="0.2">
      <c r="A10" s="793" t="s">
        <v>708</v>
      </c>
      <c r="B10" s="376">
        <v>180</v>
      </c>
      <c r="C10" s="376">
        <v>1704</v>
      </c>
      <c r="D10" s="373"/>
      <c r="E10" s="374"/>
    </row>
    <row r="11" spans="1:8" ht="15" customHeight="1" x14ac:dyDescent="0.25">
      <c r="A11" s="793" t="s">
        <v>709</v>
      </c>
      <c r="B11" s="376">
        <v>500</v>
      </c>
      <c r="C11" s="376">
        <v>0</v>
      </c>
      <c r="D11" s="373"/>
      <c r="E11" s="374"/>
    </row>
    <row r="12" spans="1:8" ht="15" customHeight="1" x14ac:dyDescent="0.25">
      <c r="A12" s="793" t="s">
        <v>710</v>
      </c>
      <c r="B12" s="376">
        <v>400</v>
      </c>
      <c r="C12" s="376">
        <v>0</v>
      </c>
      <c r="D12" s="373"/>
      <c r="E12" s="374"/>
    </row>
    <row r="13" spans="1:8" ht="15" customHeight="1" x14ac:dyDescent="0.25">
      <c r="A13" s="792" t="s">
        <v>711</v>
      </c>
      <c r="B13" s="376">
        <v>1300</v>
      </c>
      <c r="C13" s="376">
        <v>0</v>
      </c>
      <c r="D13" s="373"/>
      <c r="E13" s="374"/>
    </row>
    <row r="14" spans="1:8" ht="15" customHeight="1" thickBot="1" x14ac:dyDescent="0.3">
      <c r="A14" s="377" t="s">
        <v>4</v>
      </c>
      <c r="B14" s="378"/>
      <c r="C14" s="379"/>
      <c r="D14" s="377"/>
      <c r="E14" s="380"/>
    </row>
    <row r="15" spans="1:8" ht="15.75" thickBot="1" x14ac:dyDescent="0.3"/>
    <row r="16" spans="1:8" ht="12.75" customHeight="1" x14ac:dyDescent="0.25">
      <c r="A16" s="1039" t="s">
        <v>2291</v>
      </c>
      <c r="B16" s="952" t="s">
        <v>65</v>
      </c>
      <c r="C16" s="1041"/>
      <c r="D16" s="1042" t="s">
        <v>82</v>
      </c>
      <c r="E16" s="1043"/>
    </row>
    <row r="17" spans="1:5" ht="15" customHeight="1" x14ac:dyDescent="0.25">
      <c r="A17" s="1040"/>
      <c r="B17" s="283" t="s">
        <v>114</v>
      </c>
      <c r="C17" s="135" t="s">
        <v>115</v>
      </c>
      <c r="D17" s="300" t="s">
        <v>84</v>
      </c>
      <c r="E17" s="285" t="s">
        <v>83</v>
      </c>
    </row>
    <row r="18" spans="1:5" ht="15" customHeight="1" x14ac:dyDescent="0.25">
      <c r="A18" s="16" t="s">
        <v>80</v>
      </c>
      <c r="B18" s="13"/>
      <c r="C18" s="33"/>
      <c r="D18" s="16"/>
      <c r="E18" s="44"/>
    </row>
    <row r="19" spans="1:5" ht="15" customHeight="1" x14ac:dyDescent="0.25">
      <c r="A19" s="35" t="s">
        <v>547</v>
      </c>
      <c r="B19" s="26">
        <v>0</v>
      </c>
      <c r="C19" s="27">
        <v>660</v>
      </c>
      <c r="D19" s="47"/>
      <c r="E19" s="45" t="s">
        <v>553</v>
      </c>
    </row>
    <row r="20" spans="1:5" ht="15" customHeight="1" x14ac:dyDescent="0.25">
      <c r="A20" s="35" t="s">
        <v>548</v>
      </c>
      <c r="B20" s="26">
        <v>0</v>
      </c>
      <c r="C20" s="27">
        <v>700</v>
      </c>
      <c r="D20" s="47"/>
      <c r="E20" s="45" t="s">
        <v>553</v>
      </c>
    </row>
    <row r="21" spans="1:5" ht="15" customHeight="1" x14ac:dyDescent="0.25">
      <c r="A21" s="35" t="s">
        <v>549</v>
      </c>
      <c r="B21" s="26">
        <v>0</v>
      </c>
      <c r="C21" s="27">
        <v>981</v>
      </c>
      <c r="D21" s="47"/>
      <c r="E21" s="45" t="s">
        <v>553</v>
      </c>
    </row>
    <row r="22" spans="1:5" ht="15" customHeight="1" x14ac:dyDescent="0.25">
      <c r="A22" s="35" t="s">
        <v>550</v>
      </c>
      <c r="B22" s="26">
        <v>0</v>
      </c>
      <c r="C22" s="27">
        <v>310</v>
      </c>
      <c r="D22" s="47"/>
      <c r="E22" s="45" t="s">
        <v>553</v>
      </c>
    </row>
    <row r="23" spans="1:5" ht="15" customHeight="1" x14ac:dyDescent="0.25">
      <c r="A23" s="35" t="s">
        <v>551</v>
      </c>
      <c r="B23" s="26">
        <v>0</v>
      </c>
      <c r="C23" s="27">
        <v>350</v>
      </c>
      <c r="D23" s="47"/>
      <c r="E23" s="45" t="s">
        <v>553</v>
      </c>
    </row>
    <row r="24" spans="1:5" ht="15" customHeight="1" x14ac:dyDescent="0.25">
      <c r="A24" s="35" t="s">
        <v>552</v>
      </c>
      <c r="B24" s="26">
        <v>0</v>
      </c>
      <c r="C24" s="27">
        <v>100</v>
      </c>
      <c r="D24" s="47"/>
      <c r="E24" s="45" t="s">
        <v>553</v>
      </c>
    </row>
    <row r="25" spans="1:5" ht="15" customHeight="1" thickBot="1" x14ac:dyDescent="0.3">
      <c r="A25" s="20" t="s">
        <v>4</v>
      </c>
      <c r="B25" s="30">
        <v>0</v>
      </c>
      <c r="C25" s="31">
        <f>SUM(C19:C24)</f>
        <v>3101</v>
      </c>
      <c r="D25" s="20"/>
      <c r="E25" s="46"/>
    </row>
    <row r="26" spans="1:5" ht="15.75" thickBot="1" x14ac:dyDescent="0.3"/>
    <row r="27" spans="1:5" ht="15" customHeight="1" x14ac:dyDescent="0.25">
      <c r="A27" s="1034" t="s">
        <v>2292</v>
      </c>
      <c r="B27" s="1036" t="s">
        <v>65</v>
      </c>
      <c r="C27" s="1037"/>
      <c r="D27" s="1038" t="s">
        <v>712</v>
      </c>
      <c r="E27" s="1037"/>
    </row>
    <row r="28" spans="1:5" ht="15" customHeight="1" x14ac:dyDescent="0.25">
      <c r="A28" s="1035"/>
      <c r="B28" s="283" t="s">
        <v>114</v>
      </c>
      <c r="C28" s="135" t="s">
        <v>115</v>
      </c>
      <c r="D28" s="276" t="s">
        <v>84</v>
      </c>
      <c r="E28" s="285" t="s">
        <v>83</v>
      </c>
    </row>
    <row r="29" spans="1:5" ht="15" customHeight="1" x14ac:dyDescent="0.25">
      <c r="A29" s="381" t="s">
        <v>80</v>
      </c>
      <c r="B29" s="382"/>
      <c r="C29" s="383"/>
      <c r="D29" s="384"/>
      <c r="E29" s="383"/>
    </row>
    <row r="30" spans="1:5" ht="15" customHeight="1" x14ac:dyDescent="0.25">
      <c r="A30" s="385" t="s">
        <v>713</v>
      </c>
      <c r="B30" s="386">
        <v>4140</v>
      </c>
      <c r="C30" s="387">
        <v>0</v>
      </c>
      <c r="D30" s="388">
        <v>0</v>
      </c>
      <c r="E30" s="387">
        <v>90</v>
      </c>
    </row>
    <row r="31" spans="1:5" ht="15" customHeight="1" x14ac:dyDescent="0.25">
      <c r="A31" s="385" t="s">
        <v>714</v>
      </c>
      <c r="B31" s="386">
        <v>3325</v>
      </c>
      <c r="C31" s="387">
        <v>0</v>
      </c>
      <c r="D31" s="388">
        <v>0</v>
      </c>
      <c r="E31" s="387">
        <v>85</v>
      </c>
    </row>
    <row r="32" spans="1:5" ht="15" customHeight="1" x14ac:dyDescent="0.25">
      <c r="A32" s="385" t="s">
        <v>715</v>
      </c>
      <c r="B32" s="386">
        <v>4927</v>
      </c>
      <c r="C32" s="387">
        <v>0</v>
      </c>
      <c r="D32" s="388">
        <v>0</v>
      </c>
      <c r="E32" s="387">
        <v>100</v>
      </c>
    </row>
    <row r="33" spans="1:5" ht="15" customHeight="1" x14ac:dyDescent="0.25">
      <c r="A33" s="385" t="s">
        <v>716</v>
      </c>
      <c r="B33" s="386">
        <v>3034</v>
      </c>
      <c r="C33" s="387">
        <v>0</v>
      </c>
      <c r="D33" s="388">
        <v>0</v>
      </c>
      <c r="E33" s="387">
        <v>100</v>
      </c>
    </row>
    <row r="34" spans="1:5" ht="15" customHeight="1" x14ac:dyDescent="0.25">
      <c r="A34" s="385" t="s">
        <v>717</v>
      </c>
      <c r="B34" s="386">
        <v>1652</v>
      </c>
      <c r="C34" s="387">
        <v>0</v>
      </c>
      <c r="D34" s="388">
        <v>0</v>
      </c>
      <c r="E34" s="387">
        <v>100</v>
      </c>
    </row>
    <row r="35" spans="1:5" ht="15" customHeight="1" x14ac:dyDescent="0.25">
      <c r="A35" s="385" t="s">
        <v>2293</v>
      </c>
      <c r="B35" s="386">
        <v>1471</v>
      </c>
      <c r="C35" s="387">
        <v>0</v>
      </c>
      <c r="D35" s="388">
        <v>0</v>
      </c>
      <c r="E35" s="387">
        <v>100</v>
      </c>
    </row>
    <row r="36" spans="1:5" ht="15" customHeight="1" x14ac:dyDescent="0.25">
      <c r="A36" s="385" t="s">
        <v>718</v>
      </c>
      <c r="B36" s="386">
        <v>1387</v>
      </c>
      <c r="C36" s="387">
        <v>0</v>
      </c>
      <c r="D36" s="388">
        <v>0</v>
      </c>
      <c r="E36" s="387">
        <v>100</v>
      </c>
    </row>
    <row r="37" spans="1:5" ht="15" customHeight="1" x14ac:dyDescent="0.25">
      <c r="A37" s="385" t="s">
        <v>719</v>
      </c>
      <c r="B37" s="389">
        <v>440</v>
      </c>
      <c r="C37" s="387">
        <v>0</v>
      </c>
      <c r="D37" s="388">
        <v>0</v>
      </c>
      <c r="E37" s="387">
        <v>100</v>
      </c>
    </row>
    <row r="38" spans="1:5" ht="15" customHeight="1" x14ac:dyDescent="0.25">
      <c r="A38" s="385" t="s">
        <v>720</v>
      </c>
      <c r="B38" s="389">
        <v>899</v>
      </c>
      <c r="C38" s="387">
        <v>0</v>
      </c>
      <c r="D38" s="388">
        <v>0</v>
      </c>
      <c r="E38" s="387">
        <v>100</v>
      </c>
    </row>
    <row r="39" spans="1:5" ht="15" customHeight="1" x14ac:dyDescent="0.25">
      <c r="A39" s="385" t="s">
        <v>721</v>
      </c>
      <c r="B39" s="389">
        <v>742</v>
      </c>
      <c r="C39" s="387">
        <v>0</v>
      </c>
      <c r="D39" s="388">
        <v>0</v>
      </c>
      <c r="E39" s="387">
        <v>100</v>
      </c>
    </row>
    <row r="40" spans="1:5" ht="15" customHeight="1" x14ac:dyDescent="0.25">
      <c r="A40" s="385" t="s">
        <v>722</v>
      </c>
      <c r="B40" s="389">
        <v>597</v>
      </c>
      <c r="C40" s="387">
        <v>0</v>
      </c>
      <c r="D40" s="388">
        <v>0</v>
      </c>
      <c r="E40" s="387">
        <v>99</v>
      </c>
    </row>
    <row r="41" spans="1:5" ht="15" customHeight="1" x14ac:dyDescent="0.25">
      <c r="A41" s="385" t="s">
        <v>723</v>
      </c>
      <c r="B41" s="389">
        <v>514</v>
      </c>
      <c r="C41" s="387">
        <v>0</v>
      </c>
      <c r="D41" s="388">
        <v>0</v>
      </c>
      <c r="E41" s="387">
        <v>100</v>
      </c>
    </row>
    <row r="42" spans="1:5" ht="15" customHeight="1" x14ac:dyDescent="0.25">
      <c r="A42" s="385" t="s">
        <v>724</v>
      </c>
      <c r="B42" s="389">
        <v>500</v>
      </c>
      <c r="C42" s="387">
        <v>0</v>
      </c>
      <c r="D42" s="388">
        <v>0</v>
      </c>
      <c r="E42" s="387">
        <v>0</v>
      </c>
    </row>
    <row r="43" spans="1:5" ht="15" customHeight="1" x14ac:dyDescent="0.25">
      <c r="A43" s="385" t="s">
        <v>725</v>
      </c>
      <c r="B43" s="389">
        <v>500</v>
      </c>
      <c r="C43" s="387">
        <v>0</v>
      </c>
      <c r="D43" s="388">
        <v>0</v>
      </c>
      <c r="E43" s="387">
        <v>100</v>
      </c>
    </row>
    <row r="44" spans="1:5" ht="15" customHeight="1" x14ac:dyDescent="0.25">
      <c r="A44" s="385" t="s">
        <v>726</v>
      </c>
      <c r="B44" s="389">
        <v>872</v>
      </c>
      <c r="C44" s="387">
        <v>0</v>
      </c>
      <c r="D44" s="388">
        <v>0</v>
      </c>
      <c r="E44" s="387">
        <v>100</v>
      </c>
    </row>
    <row r="45" spans="1:5" ht="15" customHeight="1" x14ac:dyDescent="0.25">
      <c r="A45" s="385" t="s">
        <v>727</v>
      </c>
      <c r="B45" s="389">
        <v>0</v>
      </c>
      <c r="C45" s="390">
        <v>2500</v>
      </c>
      <c r="D45" s="388">
        <v>0</v>
      </c>
      <c r="E45" s="387">
        <v>100</v>
      </c>
    </row>
    <row r="46" spans="1:5" ht="15" customHeight="1" x14ac:dyDescent="0.25">
      <c r="A46" s="385" t="s">
        <v>728</v>
      </c>
      <c r="B46" s="389">
        <v>0</v>
      </c>
      <c r="C46" s="390">
        <v>3000</v>
      </c>
      <c r="D46" s="388">
        <v>0</v>
      </c>
      <c r="E46" s="387">
        <v>198</v>
      </c>
    </row>
    <row r="47" spans="1:5" ht="15" customHeight="1" x14ac:dyDescent="0.25">
      <c r="A47" s="385" t="s">
        <v>729</v>
      </c>
      <c r="B47" s="389">
        <v>0</v>
      </c>
      <c r="C47" s="390">
        <v>1000</v>
      </c>
      <c r="D47" s="388">
        <v>0</v>
      </c>
      <c r="E47" s="387">
        <v>100</v>
      </c>
    </row>
    <row r="48" spans="1:5" ht="15" customHeight="1" x14ac:dyDescent="0.25">
      <c r="A48" s="385" t="s">
        <v>730</v>
      </c>
      <c r="B48" s="389">
        <v>0</v>
      </c>
      <c r="C48" s="387">
        <v>500</v>
      </c>
      <c r="D48" s="388">
        <v>0</v>
      </c>
      <c r="E48" s="387">
        <v>100</v>
      </c>
    </row>
    <row r="49" spans="1:5" ht="15" customHeight="1" x14ac:dyDescent="0.25">
      <c r="A49" s="385" t="s">
        <v>731</v>
      </c>
      <c r="B49" s="389">
        <v>0</v>
      </c>
      <c r="C49" s="387">
        <v>290</v>
      </c>
      <c r="D49" s="388">
        <v>0</v>
      </c>
      <c r="E49" s="387">
        <v>100</v>
      </c>
    </row>
    <row r="50" spans="1:5" ht="15" customHeight="1" x14ac:dyDescent="0.25">
      <c r="A50" s="385" t="s">
        <v>732</v>
      </c>
      <c r="B50" s="389">
        <v>0</v>
      </c>
      <c r="C50" s="387">
        <v>265</v>
      </c>
      <c r="D50" s="388">
        <v>0</v>
      </c>
      <c r="E50" s="387">
        <v>100</v>
      </c>
    </row>
    <row r="51" spans="1:5" ht="15" customHeight="1" x14ac:dyDescent="0.25">
      <c r="A51" s="385" t="s">
        <v>733</v>
      </c>
      <c r="B51" s="389">
        <v>0</v>
      </c>
      <c r="C51" s="387">
        <v>275</v>
      </c>
      <c r="D51" s="388">
        <v>0</v>
      </c>
      <c r="E51" s="387">
        <v>101</v>
      </c>
    </row>
    <row r="52" spans="1:5" ht="15" customHeight="1" x14ac:dyDescent="0.25">
      <c r="A52" s="385" t="s">
        <v>734</v>
      </c>
      <c r="B52" s="389">
        <v>0</v>
      </c>
      <c r="C52" s="387">
        <v>240</v>
      </c>
      <c r="D52" s="388">
        <v>0</v>
      </c>
      <c r="E52" s="387">
        <v>100</v>
      </c>
    </row>
    <row r="53" spans="1:5" ht="15" customHeight="1" x14ac:dyDescent="0.25">
      <c r="A53" s="385" t="s">
        <v>735</v>
      </c>
      <c r="B53" s="389">
        <v>0</v>
      </c>
      <c r="C53" s="387">
        <v>220</v>
      </c>
      <c r="D53" s="388">
        <v>0</v>
      </c>
      <c r="E53" s="387">
        <v>100</v>
      </c>
    </row>
    <row r="54" spans="1:5" ht="15" customHeight="1" x14ac:dyDescent="0.25">
      <c r="A54" s="385" t="s">
        <v>736</v>
      </c>
      <c r="B54" s="389">
        <v>0</v>
      </c>
      <c r="C54" s="387">
        <v>225</v>
      </c>
      <c r="D54" s="388">
        <v>0</v>
      </c>
      <c r="E54" s="387">
        <v>100</v>
      </c>
    </row>
    <row r="55" spans="1:5" ht="15" customHeight="1" x14ac:dyDescent="0.25">
      <c r="A55" s="385" t="s">
        <v>737</v>
      </c>
      <c r="B55" s="389">
        <v>0</v>
      </c>
      <c r="C55" s="387">
        <v>235</v>
      </c>
      <c r="D55" s="388">
        <v>0</v>
      </c>
      <c r="E55" s="387">
        <v>100</v>
      </c>
    </row>
    <row r="56" spans="1:5" ht="15" customHeight="1" x14ac:dyDescent="0.25">
      <c r="A56" s="385" t="s">
        <v>738</v>
      </c>
      <c r="B56" s="389">
        <v>0</v>
      </c>
      <c r="C56" s="387">
        <v>260</v>
      </c>
      <c r="D56" s="388">
        <v>0</v>
      </c>
      <c r="E56" s="387">
        <v>100</v>
      </c>
    </row>
    <row r="57" spans="1:5" ht="15" customHeight="1" x14ac:dyDescent="0.25">
      <c r="A57" s="385" t="s">
        <v>739</v>
      </c>
      <c r="B57" s="389">
        <v>0</v>
      </c>
      <c r="C57" s="387">
        <v>490</v>
      </c>
      <c r="D57" s="388">
        <v>0</v>
      </c>
      <c r="E57" s="387">
        <v>116</v>
      </c>
    </row>
    <row r="58" spans="1:5" ht="15" customHeight="1" x14ac:dyDescent="0.25">
      <c r="A58" s="385" t="s">
        <v>740</v>
      </c>
      <c r="B58" s="389">
        <v>0</v>
      </c>
      <c r="C58" s="390">
        <v>11483</v>
      </c>
      <c r="D58" s="388">
        <v>0</v>
      </c>
      <c r="E58" s="387">
        <v>111</v>
      </c>
    </row>
    <row r="59" spans="1:5" ht="15" customHeight="1" x14ac:dyDescent="0.25">
      <c r="A59" s="385" t="s">
        <v>741</v>
      </c>
      <c r="B59" s="389">
        <v>0</v>
      </c>
      <c r="C59" s="390">
        <v>2000</v>
      </c>
      <c r="D59" s="388">
        <v>0</v>
      </c>
      <c r="E59" s="387">
        <v>100</v>
      </c>
    </row>
    <row r="60" spans="1:5" ht="15" customHeight="1" x14ac:dyDescent="0.25">
      <c r="A60" s="385" t="s">
        <v>742</v>
      </c>
      <c r="B60" s="389">
        <v>0</v>
      </c>
      <c r="C60" s="390">
        <v>1000</v>
      </c>
      <c r="D60" s="388">
        <v>0</v>
      </c>
      <c r="E60" s="387">
        <v>100</v>
      </c>
    </row>
    <row r="61" spans="1:5" ht="15" customHeight="1" x14ac:dyDescent="0.25">
      <c r="A61" s="385" t="s">
        <v>743</v>
      </c>
      <c r="B61" s="389">
        <v>0</v>
      </c>
      <c r="C61" s="390">
        <v>2000</v>
      </c>
      <c r="D61" s="388">
        <v>0</v>
      </c>
      <c r="E61" s="387">
        <v>100</v>
      </c>
    </row>
    <row r="62" spans="1:5" ht="15" customHeight="1" x14ac:dyDescent="0.25">
      <c r="A62" s="385" t="s">
        <v>744</v>
      </c>
      <c r="B62" s="389">
        <v>0</v>
      </c>
      <c r="C62" s="390">
        <v>2000</v>
      </c>
      <c r="D62" s="388">
        <v>0</v>
      </c>
      <c r="E62" s="387">
        <v>172</v>
      </c>
    </row>
    <row r="63" spans="1:5" ht="15" customHeight="1" x14ac:dyDescent="0.25">
      <c r="A63" s="385" t="s">
        <v>745</v>
      </c>
      <c r="B63" s="389">
        <v>0</v>
      </c>
      <c r="C63" s="390">
        <v>1000</v>
      </c>
      <c r="D63" s="388">
        <v>0</v>
      </c>
      <c r="E63" s="387">
        <v>240</v>
      </c>
    </row>
    <row r="64" spans="1:5" ht="15" customHeight="1" x14ac:dyDescent="0.25">
      <c r="A64" s="385" t="s">
        <v>746</v>
      </c>
      <c r="B64" s="389">
        <v>0</v>
      </c>
      <c r="C64" s="387">
        <v>500</v>
      </c>
      <c r="D64" s="388">
        <v>0</v>
      </c>
      <c r="E64" s="387">
        <v>100</v>
      </c>
    </row>
    <row r="65" spans="1:5" ht="15" customHeight="1" x14ac:dyDescent="0.25">
      <c r="A65" s="385" t="s">
        <v>747</v>
      </c>
      <c r="B65" s="389">
        <v>0</v>
      </c>
      <c r="C65" s="387">
        <v>600</v>
      </c>
      <c r="D65" s="388">
        <v>0</v>
      </c>
      <c r="E65" s="387">
        <v>100</v>
      </c>
    </row>
    <row r="66" spans="1:5" ht="15" customHeight="1" x14ac:dyDescent="0.25">
      <c r="A66" s="385" t="s">
        <v>748</v>
      </c>
      <c r="B66" s="389">
        <v>0</v>
      </c>
      <c r="C66" s="387">
        <v>400</v>
      </c>
      <c r="D66" s="388">
        <v>0</v>
      </c>
      <c r="E66" s="387">
        <v>100</v>
      </c>
    </row>
    <row r="67" spans="1:5" ht="15" customHeight="1" x14ac:dyDescent="0.25">
      <c r="A67" s="385" t="s">
        <v>749</v>
      </c>
      <c r="B67" s="389">
        <v>0</v>
      </c>
      <c r="C67" s="387">
        <v>200</v>
      </c>
      <c r="D67" s="388">
        <v>0</v>
      </c>
      <c r="E67" s="387">
        <v>100</v>
      </c>
    </row>
    <row r="68" spans="1:5" ht="15" customHeight="1" x14ac:dyDescent="0.25">
      <c r="A68" s="385" t="s">
        <v>750</v>
      </c>
      <c r="B68" s="389">
        <v>0</v>
      </c>
      <c r="C68" s="390">
        <v>1200</v>
      </c>
      <c r="D68" s="388">
        <v>0</v>
      </c>
      <c r="E68" s="387">
        <v>100</v>
      </c>
    </row>
    <row r="69" spans="1:5" ht="15" customHeight="1" x14ac:dyDescent="0.25">
      <c r="A69" s="385" t="s">
        <v>751</v>
      </c>
      <c r="B69" s="389">
        <v>0</v>
      </c>
      <c r="C69" s="390">
        <v>1000</v>
      </c>
      <c r="D69" s="388">
        <v>0</v>
      </c>
      <c r="E69" s="387">
        <v>100</v>
      </c>
    </row>
    <row r="70" spans="1:5" ht="15" customHeight="1" x14ac:dyDescent="0.25">
      <c r="A70" s="385" t="s">
        <v>752</v>
      </c>
      <c r="B70" s="389">
        <v>0</v>
      </c>
      <c r="C70" s="387">
        <v>500</v>
      </c>
      <c r="D70" s="388">
        <v>0</v>
      </c>
      <c r="E70" s="387">
        <v>100</v>
      </c>
    </row>
    <row r="71" spans="1:5" ht="15" customHeight="1" x14ac:dyDescent="0.25">
      <c r="A71" s="385" t="s">
        <v>753</v>
      </c>
      <c r="B71" s="389">
        <v>0</v>
      </c>
      <c r="C71" s="387">
        <v>900</v>
      </c>
      <c r="D71" s="388">
        <v>0</v>
      </c>
      <c r="E71" s="387">
        <v>100</v>
      </c>
    </row>
    <row r="72" spans="1:5" ht="15" customHeight="1" x14ac:dyDescent="0.25">
      <c r="A72" s="385" t="s">
        <v>754</v>
      </c>
      <c r="B72" s="389">
        <v>0</v>
      </c>
      <c r="C72" s="387">
        <v>250</v>
      </c>
      <c r="D72" s="388">
        <v>0</v>
      </c>
      <c r="E72" s="387">
        <v>100</v>
      </c>
    </row>
    <row r="73" spans="1:5" ht="26.25" x14ac:dyDescent="0.25">
      <c r="A73" s="385" t="s">
        <v>755</v>
      </c>
      <c r="B73" s="389">
        <v>0</v>
      </c>
      <c r="C73" s="387">
        <v>500</v>
      </c>
      <c r="D73" s="388">
        <v>0</v>
      </c>
      <c r="E73" s="387">
        <v>100</v>
      </c>
    </row>
    <row r="74" spans="1:5" x14ac:dyDescent="0.25">
      <c r="A74" s="385" t="s">
        <v>756</v>
      </c>
      <c r="B74" s="389">
        <v>0</v>
      </c>
      <c r="C74" s="387">
        <v>400</v>
      </c>
      <c r="D74" s="388">
        <v>0</v>
      </c>
      <c r="E74" s="387">
        <v>100</v>
      </c>
    </row>
    <row r="75" spans="1:5" x14ac:dyDescent="0.25">
      <c r="A75" s="385" t="s">
        <v>757</v>
      </c>
      <c r="B75" s="389">
        <v>0</v>
      </c>
      <c r="C75" s="390">
        <v>1000</v>
      </c>
      <c r="D75" s="388">
        <v>0</v>
      </c>
      <c r="E75" s="387">
        <v>100</v>
      </c>
    </row>
    <row r="76" spans="1:5" x14ac:dyDescent="0.25">
      <c r="A76" s="385" t="s">
        <v>758</v>
      </c>
      <c r="B76" s="389">
        <v>0</v>
      </c>
      <c r="C76" s="387">
        <v>500</v>
      </c>
      <c r="D76" s="388">
        <v>0</v>
      </c>
      <c r="E76" s="387">
        <v>100</v>
      </c>
    </row>
    <row r="77" spans="1:5" x14ac:dyDescent="0.25">
      <c r="A77" s="385" t="s">
        <v>759</v>
      </c>
      <c r="B77" s="389">
        <v>0</v>
      </c>
      <c r="C77" s="387" t="s">
        <v>760</v>
      </c>
      <c r="D77" s="388">
        <v>0</v>
      </c>
      <c r="E77" s="387">
        <v>100</v>
      </c>
    </row>
    <row r="78" spans="1:5" x14ac:dyDescent="0.25">
      <c r="A78" s="385" t="s">
        <v>761</v>
      </c>
      <c r="B78" s="389">
        <v>0</v>
      </c>
      <c r="C78" s="387">
        <v>250</v>
      </c>
      <c r="D78" s="388">
        <v>0</v>
      </c>
      <c r="E78" s="387">
        <v>100</v>
      </c>
    </row>
    <row r="79" spans="1:5" x14ac:dyDescent="0.25">
      <c r="A79" s="385" t="s">
        <v>762</v>
      </c>
      <c r="B79" s="389">
        <v>0</v>
      </c>
      <c r="C79" s="387">
        <v>600</v>
      </c>
      <c r="D79" s="388">
        <v>0</v>
      </c>
      <c r="E79" s="387">
        <v>100</v>
      </c>
    </row>
    <row r="80" spans="1:5" x14ac:dyDescent="0.25">
      <c r="A80" s="385" t="s">
        <v>763</v>
      </c>
      <c r="B80" s="389">
        <v>0</v>
      </c>
      <c r="C80" s="387">
        <v>750</v>
      </c>
      <c r="D80" s="388">
        <v>0</v>
      </c>
      <c r="E80" s="387">
        <v>100</v>
      </c>
    </row>
    <row r="81" spans="1:5" x14ac:dyDescent="0.25">
      <c r="A81" s="385" t="s">
        <v>764</v>
      </c>
      <c r="B81" s="389">
        <v>0</v>
      </c>
      <c r="C81" s="390">
        <v>1720</v>
      </c>
      <c r="D81" s="388">
        <v>0</v>
      </c>
      <c r="E81" s="387">
        <v>100</v>
      </c>
    </row>
    <row r="82" spans="1:5" x14ac:dyDescent="0.25">
      <c r="A82" s="385" t="s">
        <v>765</v>
      </c>
      <c r="B82" s="389">
        <v>0</v>
      </c>
      <c r="C82" s="390">
        <v>1350</v>
      </c>
      <c r="D82" s="388">
        <v>0</v>
      </c>
      <c r="E82" s="387">
        <v>100</v>
      </c>
    </row>
    <row r="83" spans="1:5" x14ac:dyDescent="0.25">
      <c r="A83" s="385" t="s">
        <v>766</v>
      </c>
      <c r="B83" s="389">
        <v>0</v>
      </c>
      <c r="C83" s="387">
        <v>450</v>
      </c>
      <c r="D83" s="388">
        <v>0</v>
      </c>
      <c r="E83" s="387">
        <v>100</v>
      </c>
    </row>
    <row r="84" spans="1:5" x14ac:dyDescent="0.25">
      <c r="A84" s="385" t="s">
        <v>767</v>
      </c>
      <c r="B84" s="389">
        <v>0</v>
      </c>
      <c r="C84" s="387">
        <v>600</v>
      </c>
      <c r="D84" s="388">
        <v>0</v>
      </c>
      <c r="E84" s="387">
        <v>100</v>
      </c>
    </row>
    <row r="85" spans="1:5" x14ac:dyDescent="0.25">
      <c r="A85" s="385" t="s">
        <v>768</v>
      </c>
      <c r="B85" s="389">
        <v>0</v>
      </c>
      <c r="C85" s="387">
        <v>250</v>
      </c>
      <c r="D85" s="388">
        <v>0</v>
      </c>
      <c r="E85" s="387">
        <v>100</v>
      </c>
    </row>
    <row r="86" spans="1:5" x14ac:dyDescent="0.25">
      <c r="A86" s="385" t="s">
        <v>769</v>
      </c>
      <c r="B86" s="389">
        <v>0</v>
      </c>
      <c r="C86" s="387">
        <v>250</v>
      </c>
      <c r="D86" s="388">
        <v>0</v>
      </c>
      <c r="E86" s="387">
        <v>100</v>
      </c>
    </row>
    <row r="87" spans="1:5" x14ac:dyDescent="0.25">
      <c r="A87" s="385" t="s">
        <v>770</v>
      </c>
      <c r="B87" s="389">
        <v>0</v>
      </c>
      <c r="C87" s="387">
        <v>200</v>
      </c>
      <c r="D87" s="388">
        <v>0</v>
      </c>
      <c r="E87" s="387">
        <v>100</v>
      </c>
    </row>
    <row r="88" spans="1:5" x14ac:dyDescent="0.25">
      <c r="A88" s="385" t="s">
        <v>771</v>
      </c>
      <c r="B88" s="389">
        <v>0</v>
      </c>
      <c r="C88" s="387">
        <v>400</v>
      </c>
      <c r="D88" s="388">
        <v>0</v>
      </c>
      <c r="E88" s="387">
        <v>100</v>
      </c>
    </row>
    <row r="89" spans="1:5" x14ac:dyDescent="0.25">
      <c r="A89" s="385" t="s">
        <v>772</v>
      </c>
      <c r="B89" s="389">
        <v>0</v>
      </c>
      <c r="C89" s="387">
        <v>350</v>
      </c>
      <c r="D89" s="388">
        <v>0</v>
      </c>
      <c r="E89" s="387">
        <v>100</v>
      </c>
    </row>
    <row r="90" spans="1:5" x14ac:dyDescent="0.25">
      <c r="A90" s="391" t="s">
        <v>773</v>
      </c>
      <c r="B90" s="392">
        <v>0</v>
      </c>
      <c r="C90" s="393">
        <v>1400</v>
      </c>
      <c r="D90" s="388">
        <v>0</v>
      </c>
      <c r="E90" s="387">
        <v>100</v>
      </c>
    </row>
    <row r="91" spans="1:5" x14ac:dyDescent="0.25">
      <c r="A91" s="385" t="s">
        <v>774</v>
      </c>
      <c r="B91" s="389">
        <v>0</v>
      </c>
      <c r="C91" s="387">
        <v>200</v>
      </c>
      <c r="D91" s="388">
        <v>0</v>
      </c>
      <c r="E91" s="387">
        <v>100</v>
      </c>
    </row>
    <row r="92" spans="1:5" x14ac:dyDescent="0.25">
      <c r="A92" s="385" t="s">
        <v>775</v>
      </c>
      <c r="B92" s="389">
        <v>0</v>
      </c>
      <c r="C92" s="387" t="s">
        <v>776</v>
      </c>
      <c r="D92" s="388">
        <v>0</v>
      </c>
      <c r="E92" s="387">
        <v>100</v>
      </c>
    </row>
    <row r="93" spans="1:5" x14ac:dyDescent="0.25">
      <c r="A93" s="385" t="s">
        <v>777</v>
      </c>
      <c r="B93" s="389">
        <v>0</v>
      </c>
      <c r="C93" s="390">
        <v>1000</v>
      </c>
      <c r="D93" s="388">
        <v>0</v>
      </c>
      <c r="E93" s="387">
        <v>100</v>
      </c>
    </row>
    <row r="94" spans="1:5" ht="15.75" thickBot="1" x14ac:dyDescent="0.3">
      <c r="A94" s="394" t="s">
        <v>4</v>
      </c>
      <c r="B94" s="395">
        <v>25000</v>
      </c>
      <c r="C94" s="396">
        <v>49983</v>
      </c>
      <c r="D94" s="397">
        <v>0</v>
      </c>
      <c r="E94" s="398">
        <v>98</v>
      </c>
    </row>
    <row r="95" spans="1:5" ht="15.75" thickBot="1" x14ac:dyDescent="0.3"/>
    <row r="96" spans="1:5" ht="30" customHeight="1" x14ac:dyDescent="0.25">
      <c r="A96" s="1039" t="s">
        <v>571</v>
      </c>
      <c r="B96" s="952" t="s">
        <v>65</v>
      </c>
      <c r="C96" s="1041"/>
      <c r="D96" s="1042" t="s">
        <v>82</v>
      </c>
      <c r="E96" s="1043"/>
    </row>
    <row r="97" spans="1:5" x14ac:dyDescent="0.25">
      <c r="A97" s="1040"/>
      <c r="B97" s="283" t="s">
        <v>114</v>
      </c>
      <c r="C97" s="135" t="s">
        <v>115</v>
      </c>
      <c r="D97" s="300" t="s">
        <v>84</v>
      </c>
      <c r="E97" s="285" t="s">
        <v>83</v>
      </c>
    </row>
    <row r="98" spans="1:5" x14ac:dyDescent="0.25">
      <c r="A98" s="16" t="s">
        <v>80</v>
      </c>
      <c r="B98" s="13"/>
      <c r="C98" s="33"/>
      <c r="D98" s="16"/>
      <c r="E98" s="44"/>
    </row>
    <row r="99" spans="1:5" ht="26.25" x14ac:dyDescent="0.25">
      <c r="A99" s="35" t="s">
        <v>778</v>
      </c>
      <c r="B99" s="321">
        <v>0</v>
      </c>
      <c r="C99" s="399">
        <v>573</v>
      </c>
      <c r="D99" s="47">
        <v>0</v>
      </c>
      <c r="E99" s="45">
        <v>5</v>
      </c>
    </row>
    <row r="100" spans="1:5" x14ac:dyDescent="0.25">
      <c r="A100" s="35" t="s">
        <v>779</v>
      </c>
      <c r="B100" s="321">
        <v>5029</v>
      </c>
      <c r="C100" s="399">
        <v>500</v>
      </c>
      <c r="D100" s="47">
        <v>0</v>
      </c>
      <c r="E100" s="45">
        <v>1</v>
      </c>
    </row>
    <row r="101" spans="1:5" ht="26.25" x14ac:dyDescent="0.25">
      <c r="A101" s="35" t="s">
        <v>780</v>
      </c>
      <c r="B101" s="321">
        <v>0</v>
      </c>
      <c r="C101" s="399">
        <v>1427</v>
      </c>
      <c r="D101" s="47">
        <v>0</v>
      </c>
      <c r="E101" s="45">
        <v>2</v>
      </c>
    </row>
    <row r="102" spans="1:5" x14ac:dyDescent="0.25">
      <c r="A102" s="35" t="s">
        <v>781</v>
      </c>
      <c r="B102" s="321">
        <v>0</v>
      </c>
      <c r="C102" s="399">
        <v>720</v>
      </c>
      <c r="D102" s="47">
        <v>0</v>
      </c>
      <c r="E102" s="45">
        <v>4</v>
      </c>
    </row>
    <row r="103" spans="1:5" ht="26.25" x14ac:dyDescent="0.25">
      <c r="A103" s="35" t="s">
        <v>782</v>
      </c>
      <c r="B103" s="321">
        <v>0</v>
      </c>
      <c r="C103" s="399">
        <v>5015</v>
      </c>
      <c r="D103" s="47">
        <v>0</v>
      </c>
      <c r="E103" s="45">
        <v>6</v>
      </c>
    </row>
    <row r="104" spans="1:5" x14ac:dyDescent="0.25">
      <c r="A104" s="35" t="s">
        <v>783</v>
      </c>
      <c r="B104" s="321">
        <v>0</v>
      </c>
      <c r="C104" s="399">
        <v>300</v>
      </c>
      <c r="D104" s="47">
        <v>0</v>
      </c>
      <c r="E104" s="45">
        <v>2</v>
      </c>
    </row>
    <row r="105" spans="1:5" x14ac:dyDescent="0.25">
      <c r="A105" s="35" t="s">
        <v>784</v>
      </c>
      <c r="B105" s="321">
        <v>0</v>
      </c>
      <c r="C105" s="399">
        <v>70</v>
      </c>
      <c r="D105" s="47">
        <v>0</v>
      </c>
      <c r="E105" s="45">
        <v>1</v>
      </c>
    </row>
    <row r="106" spans="1:5" x14ac:dyDescent="0.25">
      <c r="A106" s="35" t="s">
        <v>785</v>
      </c>
      <c r="B106" s="321">
        <v>0</v>
      </c>
      <c r="C106" s="399">
        <v>852</v>
      </c>
      <c r="D106" s="47">
        <v>0</v>
      </c>
      <c r="E106" s="45">
        <v>1</v>
      </c>
    </row>
    <row r="107" spans="1:5" ht="26.25" x14ac:dyDescent="0.25">
      <c r="A107" s="35" t="s">
        <v>786</v>
      </c>
      <c r="B107" s="321">
        <v>0</v>
      </c>
      <c r="C107" s="399">
        <v>1095</v>
      </c>
      <c r="D107" s="47">
        <v>0</v>
      </c>
      <c r="E107" s="45">
        <v>1</v>
      </c>
    </row>
    <row r="108" spans="1:5" x14ac:dyDescent="0.25">
      <c r="A108" s="35" t="s">
        <v>787</v>
      </c>
      <c r="B108" s="321">
        <v>0</v>
      </c>
      <c r="C108" s="399">
        <v>500</v>
      </c>
      <c r="D108" s="47">
        <v>0</v>
      </c>
      <c r="E108" s="45">
        <v>2</v>
      </c>
    </row>
    <row r="109" spans="1:5" x14ac:dyDescent="0.25">
      <c r="A109" s="35" t="s">
        <v>788</v>
      </c>
      <c r="B109" s="321">
        <v>0</v>
      </c>
      <c r="C109" s="399">
        <v>350</v>
      </c>
      <c r="D109" s="47">
        <v>0</v>
      </c>
      <c r="E109" s="45">
        <v>1</v>
      </c>
    </row>
    <row r="110" spans="1:5" ht="26.25" x14ac:dyDescent="0.25">
      <c r="A110" s="35" t="s">
        <v>789</v>
      </c>
      <c r="B110" s="321">
        <v>0</v>
      </c>
      <c r="C110" s="399">
        <v>335</v>
      </c>
      <c r="D110" s="47">
        <v>0</v>
      </c>
      <c r="E110" s="45">
        <v>1</v>
      </c>
    </row>
    <row r="111" spans="1:5" x14ac:dyDescent="0.25">
      <c r="A111" s="35" t="s">
        <v>790</v>
      </c>
      <c r="B111" s="321">
        <v>955</v>
      </c>
      <c r="C111" s="399">
        <v>2045</v>
      </c>
      <c r="D111" s="47">
        <v>0</v>
      </c>
      <c r="E111" s="45">
        <v>3</v>
      </c>
    </row>
    <row r="112" spans="1:5" x14ac:dyDescent="0.25">
      <c r="A112" s="35" t="s">
        <v>791</v>
      </c>
      <c r="B112" s="321">
        <v>5570</v>
      </c>
      <c r="C112" s="399">
        <v>4430</v>
      </c>
      <c r="D112" s="47">
        <v>0</v>
      </c>
      <c r="E112" s="45">
        <v>4</v>
      </c>
    </row>
    <row r="113" spans="1:5" x14ac:dyDescent="0.25">
      <c r="A113" s="35" t="s">
        <v>792</v>
      </c>
      <c r="B113" s="321">
        <v>0</v>
      </c>
      <c r="C113" s="399">
        <v>1350</v>
      </c>
      <c r="D113" s="47">
        <v>0</v>
      </c>
      <c r="E113" s="45">
        <v>3</v>
      </c>
    </row>
    <row r="114" spans="1:5" x14ac:dyDescent="0.25">
      <c r="A114" s="35" t="s">
        <v>793</v>
      </c>
      <c r="B114" s="321">
        <v>0</v>
      </c>
      <c r="C114" s="399">
        <v>300</v>
      </c>
      <c r="D114" s="47">
        <v>0</v>
      </c>
      <c r="E114" s="45">
        <v>2</v>
      </c>
    </row>
    <row r="115" spans="1:5" x14ac:dyDescent="0.25">
      <c r="A115" s="35" t="s">
        <v>794</v>
      </c>
      <c r="B115" s="321">
        <v>0</v>
      </c>
      <c r="C115" s="399">
        <v>2100</v>
      </c>
      <c r="D115" s="47">
        <v>0</v>
      </c>
      <c r="E115" s="45">
        <v>3</v>
      </c>
    </row>
    <row r="116" spans="1:5" x14ac:dyDescent="0.25">
      <c r="A116" s="35" t="s">
        <v>795</v>
      </c>
      <c r="B116" s="321">
        <v>0</v>
      </c>
      <c r="C116" s="399">
        <v>650</v>
      </c>
      <c r="D116" s="47">
        <v>0</v>
      </c>
      <c r="E116" s="45">
        <v>2</v>
      </c>
    </row>
    <row r="117" spans="1:5" x14ac:dyDescent="0.25">
      <c r="A117" s="35" t="s">
        <v>796</v>
      </c>
      <c r="B117" s="321">
        <v>0</v>
      </c>
      <c r="C117" s="399">
        <v>110</v>
      </c>
      <c r="D117" s="47">
        <v>0</v>
      </c>
      <c r="E117" s="45">
        <v>2</v>
      </c>
    </row>
    <row r="118" spans="1:5" x14ac:dyDescent="0.25">
      <c r="A118" s="35" t="s">
        <v>797</v>
      </c>
      <c r="B118" s="321">
        <v>0</v>
      </c>
      <c r="C118" s="399">
        <v>330</v>
      </c>
      <c r="D118" s="47">
        <v>0</v>
      </c>
      <c r="E118" s="45">
        <v>3</v>
      </c>
    </row>
    <row r="119" spans="1:5" x14ac:dyDescent="0.25">
      <c r="A119" s="35" t="s">
        <v>798</v>
      </c>
      <c r="B119" s="321">
        <v>0</v>
      </c>
      <c r="C119" s="399">
        <v>222</v>
      </c>
      <c r="D119" s="47">
        <v>0</v>
      </c>
      <c r="E119" s="45">
        <v>1</v>
      </c>
    </row>
    <row r="120" spans="1:5" x14ac:dyDescent="0.25">
      <c r="A120" s="35" t="s">
        <v>799</v>
      </c>
      <c r="B120" s="321">
        <v>15450</v>
      </c>
      <c r="C120" s="399">
        <v>2550</v>
      </c>
      <c r="D120" s="47">
        <v>0</v>
      </c>
      <c r="E120" s="45">
        <v>4</v>
      </c>
    </row>
    <row r="121" spans="1:5" ht="15.75" thickBot="1" x14ac:dyDescent="0.3">
      <c r="A121" s="20" t="s">
        <v>4</v>
      </c>
      <c r="B121" s="400">
        <v>27004</v>
      </c>
      <c r="C121" s="401">
        <v>25824</v>
      </c>
      <c r="D121" s="20">
        <f>SUM(D99:D120)</f>
        <v>0</v>
      </c>
      <c r="E121" s="72">
        <f>SUM(E99:E120)</f>
        <v>54</v>
      </c>
    </row>
    <row r="122" spans="1:5" ht="15.75" thickBot="1" x14ac:dyDescent="0.3"/>
    <row r="123" spans="1:5" ht="30.75" customHeight="1" x14ac:dyDescent="0.25">
      <c r="A123" s="1039" t="s">
        <v>579</v>
      </c>
      <c r="B123" s="952" t="s">
        <v>65</v>
      </c>
      <c r="C123" s="1041"/>
      <c r="D123" s="1042" t="s">
        <v>82</v>
      </c>
      <c r="E123" s="1043"/>
    </row>
    <row r="124" spans="1:5" x14ac:dyDescent="0.25">
      <c r="A124" s="1040"/>
      <c r="B124" s="283" t="s">
        <v>114</v>
      </c>
      <c r="C124" s="135" t="s">
        <v>115</v>
      </c>
      <c r="D124" s="300" t="s">
        <v>84</v>
      </c>
      <c r="E124" s="285" t="s">
        <v>83</v>
      </c>
    </row>
    <row r="125" spans="1:5" x14ac:dyDescent="0.25">
      <c r="A125" s="16" t="s">
        <v>80</v>
      </c>
      <c r="B125" s="13">
        <v>681</v>
      </c>
      <c r="C125" s="402"/>
      <c r="D125" s="16"/>
      <c r="E125" s="33"/>
    </row>
    <row r="126" spans="1:5" x14ac:dyDescent="0.25">
      <c r="A126" s="403" t="s">
        <v>800</v>
      </c>
      <c r="B126" s="26"/>
      <c r="C126" s="404"/>
      <c r="D126" s="405">
        <v>731</v>
      </c>
      <c r="E126" s="406">
        <v>740</v>
      </c>
    </row>
    <row r="127" spans="1:5" x14ac:dyDescent="0.25">
      <c r="A127" s="407" t="s">
        <v>801</v>
      </c>
      <c r="B127" s="26"/>
      <c r="C127" s="404"/>
      <c r="D127" s="408" t="s">
        <v>802</v>
      </c>
      <c r="E127" s="409" t="s">
        <v>803</v>
      </c>
    </row>
    <row r="128" spans="1:5" x14ac:dyDescent="0.25">
      <c r="A128" s="407" t="s">
        <v>804</v>
      </c>
      <c r="B128" s="26"/>
      <c r="C128" s="404"/>
      <c r="D128" s="408" t="s">
        <v>805</v>
      </c>
      <c r="E128" s="409" t="s">
        <v>806</v>
      </c>
    </row>
    <row r="129" spans="1:5" x14ac:dyDescent="0.25">
      <c r="A129" s="407" t="s">
        <v>807</v>
      </c>
      <c r="B129" s="26"/>
      <c r="C129" s="410">
        <v>1000</v>
      </c>
      <c r="D129" s="408" t="s">
        <v>808</v>
      </c>
      <c r="E129" s="409" t="s">
        <v>806</v>
      </c>
    </row>
    <row r="130" spans="1:5" x14ac:dyDescent="0.25">
      <c r="A130" s="407" t="s">
        <v>809</v>
      </c>
      <c r="B130" s="26"/>
      <c r="C130" s="410"/>
      <c r="D130" s="408" t="s">
        <v>810</v>
      </c>
      <c r="E130" s="409" t="s">
        <v>806</v>
      </c>
    </row>
    <row r="131" spans="1:5" x14ac:dyDescent="0.25">
      <c r="A131" s="407" t="s">
        <v>811</v>
      </c>
      <c r="B131" s="26"/>
      <c r="C131" s="410">
        <v>300</v>
      </c>
      <c r="D131" s="408" t="s">
        <v>812</v>
      </c>
      <c r="E131" s="409" t="s">
        <v>806</v>
      </c>
    </row>
    <row r="132" spans="1:5" x14ac:dyDescent="0.25">
      <c r="A132" s="407" t="s">
        <v>813</v>
      </c>
      <c r="B132" s="411"/>
      <c r="C132" s="410">
        <v>1110</v>
      </c>
      <c r="D132" s="408" t="s">
        <v>814</v>
      </c>
      <c r="E132" s="409" t="s">
        <v>815</v>
      </c>
    </row>
    <row r="133" spans="1:5" x14ac:dyDescent="0.25">
      <c r="A133" s="407" t="s">
        <v>816</v>
      </c>
      <c r="B133" s="411"/>
      <c r="C133" s="410">
        <v>35</v>
      </c>
      <c r="D133" s="408" t="s">
        <v>817</v>
      </c>
      <c r="E133" s="409" t="s">
        <v>806</v>
      </c>
    </row>
    <row r="134" spans="1:5" x14ac:dyDescent="0.25">
      <c r="A134" s="407" t="s">
        <v>818</v>
      </c>
      <c r="B134" s="411"/>
      <c r="C134" s="410">
        <v>60</v>
      </c>
      <c r="D134" s="408" t="s">
        <v>819</v>
      </c>
      <c r="E134" s="409" t="s">
        <v>806</v>
      </c>
    </row>
    <row r="135" spans="1:5" x14ac:dyDescent="0.25">
      <c r="A135" s="407" t="s">
        <v>820</v>
      </c>
      <c r="B135" s="411"/>
      <c r="C135" s="410">
        <v>288</v>
      </c>
      <c r="D135" s="408" t="s">
        <v>821</v>
      </c>
      <c r="E135" s="409" t="s">
        <v>806</v>
      </c>
    </row>
    <row r="136" spans="1:5" x14ac:dyDescent="0.25">
      <c r="A136" s="407" t="s">
        <v>822</v>
      </c>
      <c r="B136" s="411"/>
      <c r="C136" s="410"/>
      <c r="D136" s="408" t="s">
        <v>823</v>
      </c>
      <c r="E136" s="409" t="s">
        <v>806</v>
      </c>
    </row>
    <row r="137" spans="1:5" x14ac:dyDescent="0.25">
      <c r="A137" s="407" t="s">
        <v>824</v>
      </c>
      <c r="B137" s="411"/>
      <c r="C137" s="410">
        <v>150</v>
      </c>
      <c r="D137" s="408" t="s">
        <v>825</v>
      </c>
      <c r="E137" s="409" t="s">
        <v>803</v>
      </c>
    </row>
    <row r="138" spans="1:5" x14ac:dyDescent="0.25">
      <c r="A138" s="407" t="s">
        <v>826</v>
      </c>
      <c r="B138" s="411"/>
      <c r="C138" s="410">
        <v>1670</v>
      </c>
      <c r="D138" s="408">
        <v>6.8</v>
      </c>
      <c r="E138" s="409">
        <v>7.2</v>
      </c>
    </row>
    <row r="139" spans="1:5" x14ac:dyDescent="0.25">
      <c r="A139" s="407" t="s">
        <v>827</v>
      </c>
      <c r="B139" s="1054"/>
      <c r="C139" s="1055">
        <v>350</v>
      </c>
      <c r="D139" s="408">
        <v>30</v>
      </c>
      <c r="E139" s="409">
        <v>37</v>
      </c>
    </row>
    <row r="140" spans="1:5" x14ac:dyDescent="0.25">
      <c r="A140" s="407" t="s">
        <v>828</v>
      </c>
      <c r="B140" s="1054"/>
      <c r="C140" s="1055"/>
      <c r="D140" s="408">
        <v>110</v>
      </c>
      <c r="E140" s="409">
        <v>186</v>
      </c>
    </row>
    <row r="141" spans="1:5" x14ac:dyDescent="0.25">
      <c r="A141" s="407" t="s">
        <v>829</v>
      </c>
      <c r="B141" s="411"/>
      <c r="C141" s="410">
        <v>105</v>
      </c>
      <c r="D141" s="408" t="s">
        <v>830</v>
      </c>
      <c r="E141" s="409" t="s">
        <v>806</v>
      </c>
    </row>
    <row r="142" spans="1:5" x14ac:dyDescent="0.25">
      <c r="A142" s="407" t="s">
        <v>831</v>
      </c>
      <c r="B142" s="412"/>
      <c r="C142" s="410"/>
      <c r="D142" s="408" t="s">
        <v>832</v>
      </c>
      <c r="E142" s="409" t="s">
        <v>806</v>
      </c>
    </row>
    <row r="143" spans="1:5" x14ac:dyDescent="0.25">
      <c r="A143" s="407" t="s">
        <v>833</v>
      </c>
      <c r="B143" s="412">
        <v>681</v>
      </c>
      <c r="C143" s="410">
        <v>1819</v>
      </c>
      <c r="D143" s="408" t="s">
        <v>834</v>
      </c>
      <c r="E143" s="409" t="s">
        <v>803</v>
      </c>
    </row>
    <row r="144" spans="1:5" x14ac:dyDescent="0.25">
      <c r="A144" s="407" t="s">
        <v>835</v>
      </c>
      <c r="B144" s="412"/>
      <c r="C144" s="410"/>
      <c r="D144" s="408" t="s">
        <v>836</v>
      </c>
      <c r="E144" s="409" t="s">
        <v>806</v>
      </c>
    </row>
    <row r="145" spans="1:5" ht="15.75" thickBot="1" x14ac:dyDescent="0.3">
      <c r="A145" s="20" t="s">
        <v>4</v>
      </c>
      <c r="B145" s="301">
        <v>681</v>
      </c>
      <c r="C145" s="413">
        <v>6887</v>
      </c>
      <c r="D145" s="20"/>
      <c r="E145" s="31"/>
    </row>
    <row r="146" spans="1:5" ht="15.75" thickBot="1" x14ac:dyDescent="0.3"/>
    <row r="147" spans="1:5" ht="30.75" customHeight="1" x14ac:dyDescent="0.25">
      <c r="A147" s="1039" t="s">
        <v>582</v>
      </c>
      <c r="B147" s="1050" t="s">
        <v>65</v>
      </c>
      <c r="C147" s="1051"/>
      <c r="D147" s="1052" t="s">
        <v>82</v>
      </c>
      <c r="E147" s="1053"/>
    </row>
    <row r="148" spans="1:5" x14ac:dyDescent="0.25">
      <c r="A148" s="1040"/>
      <c r="B148" s="414" t="s">
        <v>114</v>
      </c>
      <c r="C148" s="415" t="s">
        <v>115</v>
      </c>
      <c r="D148" s="416" t="s">
        <v>84</v>
      </c>
      <c r="E148" s="281" t="s">
        <v>83</v>
      </c>
    </row>
    <row r="149" spans="1:5" x14ac:dyDescent="0.25">
      <c r="A149" s="417" t="s">
        <v>80</v>
      </c>
      <c r="B149" s="418"/>
      <c r="C149" s="419"/>
      <c r="D149" s="420"/>
      <c r="E149" s="421"/>
    </row>
    <row r="150" spans="1:5" x14ac:dyDescent="0.25">
      <c r="A150" s="422" t="s">
        <v>837</v>
      </c>
      <c r="B150" s="423">
        <v>6805</v>
      </c>
      <c r="C150" s="424">
        <v>20868</v>
      </c>
      <c r="D150" s="425"/>
      <c r="E150" s="426"/>
    </row>
    <row r="151" spans="1:5" x14ac:dyDescent="0.25">
      <c r="A151" s="427" t="s">
        <v>838</v>
      </c>
      <c r="B151" s="428"/>
      <c r="C151" s="429"/>
      <c r="D151" s="425"/>
      <c r="E151" s="426"/>
    </row>
    <row r="152" spans="1:5" x14ac:dyDescent="0.25">
      <c r="A152" s="430" t="s">
        <v>839</v>
      </c>
      <c r="B152" s="428"/>
      <c r="C152" s="429"/>
      <c r="D152" s="431">
        <v>401</v>
      </c>
      <c r="E152" s="432">
        <v>1061</v>
      </c>
    </row>
    <row r="153" spans="1:5" x14ac:dyDescent="0.25">
      <c r="A153" s="430" t="s">
        <v>840</v>
      </c>
      <c r="B153" s="428"/>
      <c r="C153" s="429"/>
      <c r="D153" s="431">
        <v>0</v>
      </c>
      <c r="E153" s="433">
        <v>1</v>
      </c>
    </row>
    <row r="154" spans="1:5" x14ac:dyDescent="0.25">
      <c r="A154" s="430" t="s">
        <v>841</v>
      </c>
      <c r="B154" s="428"/>
      <c r="C154" s="429"/>
      <c r="D154" s="431">
        <v>0</v>
      </c>
      <c r="E154" s="433">
        <v>1</v>
      </c>
    </row>
    <row r="155" spans="1:5" x14ac:dyDescent="0.25">
      <c r="A155" s="430" t="s">
        <v>842</v>
      </c>
      <c r="B155" s="428"/>
      <c r="C155" s="429"/>
      <c r="D155" s="431">
        <v>0</v>
      </c>
      <c r="E155" s="433">
        <v>6</v>
      </c>
    </row>
    <row r="156" spans="1:5" x14ac:dyDescent="0.25">
      <c r="A156" s="430" t="s">
        <v>843</v>
      </c>
      <c r="B156" s="428"/>
      <c r="C156" s="429"/>
      <c r="D156" s="431">
        <v>0</v>
      </c>
      <c r="E156" s="433">
        <v>32</v>
      </c>
    </row>
    <row r="157" spans="1:5" x14ac:dyDescent="0.25">
      <c r="A157" s="430" t="s">
        <v>844</v>
      </c>
      <c r="B157" s="428"/>
      <c r="C157" s="429"/>
      <c r="D157" s="431">
        <v>5</v>
      </c>
      <c r="E157" s="433">
        <v>43</v>
      </c>
    </row>
    <row r="158" spans="1:5" x14ac:dyDescent="0.25">
      <c r="A158" s="430" t="s">
        <v>845</v>
      </c>
      <c r="B158" s="428"/>
      <c r="C158" s="429"/>
      <c r="D158" s="431">
        <v>0</v>
      </c>
      <c r="E158" s="433">
        <v>1</v>
      </c>
    </row>
    <row r="159" spans="1:5" x14ac:dyDescent="0.25">
      <c r="A159" s="430" t="s">
        <v>846</v>
      </c>
      <c r="B159" s="428"/>
      <c r="C159" s="429"/>
      <c r="D159" s="431">
        <v>0</v>
      </c>
      <c r="E159" s="433">
        <v>2</v>
      </c>
    </row>
    <row r="160" spans="1:5" ht="25.5" x14ac:dyDescent="0.25">
      <c r="A160" s="430" t="s">
        <v>847</v>
      </c>
      <c r="B160" s="428"/>
      <c r="C160" s="429"/>
      <c r="D160" s="431">
        <v>0</v>
      </c>
      <c r="E160" s="433">
        <v>4</v>
      </c>
    </row>
    <row r="161" spans="1:5" ht="25.5" x14ac:dyDescent="0.25">
      <c r="A161" s="430" t="s">
        <v>848</v>
      </c>
      <c r="B161" s="428"/>
      <c r="C161" s="429"/>
      <c r="D161" s="431">
        <v>0</v>
      </c>
      <c r="E161" s="433">
        <v>4</v>
      </c>
    </row>
    <row r="162" spans="1:5" x14ac:dyDescent="0.25">
      <c r="A162" s="427" t="s">
        <v>849</v>
      </c>
      <c r="B162" s="428"/>
      <c r="C162" s="429"/>
      <c r="D162" s="425"/>
      <c r="E162" s="426"/>
    </row>
    <row r="163" spans="1:5" ht="25.5" x14ac:dyDescent="0.25">
      <c r="A163" s="430" t="s">
        <v>850</v>
      </c>
      <c r="B163" s="428"/>
      <c r="C163" s="429"/>
      <c r="D163" s="431">
        <v>14.4</v>
      </c>
      <c r="E163" s="434">
        <v>4.7220000000000004</v>
      </c>
    </row>
    <row r="164" spans="1:5" x14ac:dyDescent="0.25">
      <c r="A164" s="430" t="s">
        <v>851</v>
      </c>
      <c r="B164" s="428"/>
      <c r="C164" s="429"/>
      <c r="D164" s="431">
        <v>21</v>
      </c>
      <c r="E164" s="435">
        <v>41</v>
      </c>
    </row>
    <row r="165" spans="1:5" x14ac:dyDescent="0.25">
      <c r="A165" s="430" t="s">
        <v>852</v>
      </c>
      <c r="B165" s="428"/>
      <c r="C165" s="429"/>
      <c r="D165" s="431">
        <v>0</v>
      </c>
      <c r="E165" s="435">
        <v>0</v>
      </c>
    </row>
    <row r="166" spans="1:5" x14ac:dyDescent="0.25">
      <c r="A166" s="430" t="s">
        <v>853</v>
      </c>
      <c r="B166" s="428"/>
      <c r="C166" s="429"/>
      <c r="D166" s="431">
        <v>0</v>
      </c>
      <c r="E166" s="435">
        <v>0</v>
      </c>
    </row>
    <row r="167" spans="1:5" x14ac:dyDescent="0.25">
      <c r="A167" s="430" t="s">
        <v>854</v>
      </c>
      <c r="B167" s="428"/>
      <c r="C167" s="429"/>
      <c r="D167" s="431">
        <v>9</v>
      </c>
      <c r="E167" s="433">
        <v>39</v>
      </c>
    </row>
    <row r="168" spans="1:5" ht="25.5" x14ac:dyDescent="0.25">
      <c r="A168" s="430" t="s">
        <v>855</v>
      </c>
      <c r="B168" s="428"/>
      <c r="C168" s="429"/>
      <c r="D168" s="431">
        <v>0</v>
      </c>
      <c r="E168" s="433">
        <v>4</v>
      </c>
    </row>
    <row r="169" spans="1:5" x14ac:dyDescent="0.25">
      <c r="A169" s="427" t="s">
        <v>856</v>
      </c>
      <c r="B169" s="428"/>
      <c r="C169" s="429"/>
      <c r="D169" s="425"/>
      <c r="E169" s="426"/>
    </row>
    <row r="170" spans="1:5" x14ac:dyDescent="0.25">
      <c r="A170" s="430" t="s">
        <v>857</v>
      </c>
      <c r="B170" s="428"/>
      <c r="C170" s="429"/>
      <c r="D170" s="431">
        <v>223</v>
      </c>
      <c r="E170" s="433">
        <v>270</v>
      </c>
    </row>
    <row r="171" spans="1:5" x14ac:dyDescent="0.25">
      <c r="A171" s="430" t="s">
        <v>858</v>
      </c>
      <c r="B171" s="428"/>
      <c r="C171" s="429"/>
      <c r="D171" s="431">
        <v>520</v>
      </c>
      <c r="E171" s="433">
        <v>354</v>
      </c>
    </row>
    <row r="172" spans="1:5" x14ac:dyDescent="0.25">
      <c r="A172" s="430" t="s">
        <v>859</v>
      </c>
      <c r="B172" s="428"/>
      <c r="C172" s="429"/>
      <c r="D172" s="431">
        <v>176</v>
      </c>
      <c r="E172" s="433">
        <v>334</v>
      </c>
    </row>
    <row r="173" spans="1:5" x14ac:dyDescent="0.25">
      <c r="A173" s="430" t="s">
        <v>860</v>
      </c>
      <c r="B173" s="428"/>
      <c r="C173" s="429"/>
      <c r="D173" s="431">
        <v>0</v>
      </c>
      <c r="E173" s="433">
        <v>1</v>
      </c>
    </row>
    <row r="174" spans="1:5" x14ac:dyDescent="0.25">
      <c r="A174" s="427" t="s">
        <v>861</v>
      </c>
      <c r="B174" s="428"/>
      <c r="C174" s="429"/>
      <c r="D174" s="425"/>
      <c r="E174" s="426"/>
    </row>
    <row r="175" spans="1:5" x14ac:dyDescent="0.25">
      <c r="A175" s="430" t="s">
        <v>862</v>
      </c>
      <c r="B175" s="428"/>
      <c r="C175" s="429"/>
      <c r="D175" s="431">
        <v>0</v>
      </c>
      <c r="E175" s="433">
        <v>1</v>
      </c>
    </row>
    <row r="176" spans="1:5" x14ac:dyDescent="0.25">
      <c r="A176" s="430" t="s">
        <v>863</v>
      </c>
      <c r="B176" s="428"/>
      <c r="C176" s="429"/>
      <c r="D176" s="431">
        <v>3</v>
      </c>
      <c r="E176" s="433">
        <v>3</v>
      </c>
    </row>
    <row r="177" spans="1:5" x14ac:dyDescent="0.25">
      <c r="A177" s="430" t="s">
        <v>864</v>
      </c>
      <c r="B177" s="428"/>
      <c r="C177" s="429"/>
      <c r="D177" s="431">
        <v>0</v>
      </c>
      <c r="E177" s="433">
        <v>451</v>
      </c>
    </row>
    <row r="178" spans="1:5" x14ac:dyDescent="0.25">
      <c r="A178" s="430" t="s">
        <v>865</v>
      </c>
      <c r="B178" s="428"/>
      <c r="C178" s="429"/>
      <c r="D178" s="431">
        <v>3</v>
      </c>
      <c r="E178" s="433">
        <v>15</v>
      </c>
    </row>
    <row r="179" spans="1:5" x14ac:dyDescent="0.25">
      <c r="A179" s="430" t="s">
        <v>866</v>
      </c>
      <c r="B179" s="428"/>
      <c r="C179" s="429"/>
      <c r="D179" s="431">
        <v>0</v>
      </c>
      <c r="E179" s="433">
        <v>2</v>
      </c>
    </row>
    <row r="180" spans="1:5" x14ac:dyDescent="0.25">
      <c r="A180" s="430" t="s">
        <v>867</v>
      </c>
      <c r="B180" s="428"/>
      <c r="C180" s="429"/>
      <c r="D180" s="431">
        <v>220</v>
      </c>
      <c r="E180" s="433">
        <v>627</v>
      </c>
    </row>
    <row r="181" spans="1:5" ht="25.5" x14ac:dyDescent="0.25">
      <c r="A181" s="430" t="s">
        <v>868</v>
      </c>
      <c r="B181" s="428"/>
      <c r="C181" s="429"/>
      <c r="D181" s="431">
        <v>0</v>
      </c>
      <c r="E181" s="433">
        <v>1</v>
      </c>
    </row>
    <row r="182" spans="1:5" ht="25.5" x14ac:dyDescent="0.25">
      <c r="A182" s="430" t="s">
        <v>869</v>
      </c>
      <c r="B182" s="428"/>
      <c r="C182" s="429"/>
      <c r="D182" s="431">
        <v>0</v>
      </c>
      <c r="E182" s="433">
        <v>7</v>
      </c>
    </row>
    <row r="183" spans="1:5" x14ac:dyDescent="0.25">
      <c r="A183" s="427" t="s">
        <v>870</v>
      </c>
      <c r="B183" s="428"/>
      <c r="C183" s="429"/>
      <c r="D183" s="425"/>
      <c r="E183" s="426"/>
    </row>
    <row r="184" spans="1:5" ht="25.5" x14ac:dyDescent="0.25">
      <c r="A184" s="430" t="s">
        <v>871</v>
      </c>
      <c r="B184" s="428"/>
      <c r="C184" s="429"/>
      <c r="D184" s="431">
        <v>5</v>
      </c>
      <c r="E184" s="433">
        <v>26</v>
      </c>
    </row>
    <row r="185" spans="1:5" ht="25.5" x14ac:dyDescent="0.25">
      <c r="A185" s="430" t="s">
        <v>872</v>
      </c>
      <c r="B185" s="428"/>
      <c r="C185" s="429"/>
      <c r="D185" s="431">
        <v>2</v>
      </c>
      <c r="E185" s="433">
        <v>9</v>
      </c>
    </row>
    <row r="186" spans="1:5" ht="25.5" x14ac:dyDescent="0.25">
      <c r="A186" s="430" t="s">
        <v>873</v>
      </c>
      <c r="B186" s="428"/>
      <c r="C186" s="429"/>
      <c r="D186" s="431">
        <v>4</v>
      </c>
      <c r="E186" s="433">
        <v>9</v>
      </c>
    </row>
    <row r="187" spans="1:5" ht="25.5" x14ac:dyDescent="0.25">
      <c r="A187" s="430" t="s">
        <v>874</v>
      </c>
      <c r="B187" s="428"/>
      <c r="C187" s="429"/>
      <c r="D187" s="431">
        <v>5</v>
      </c>
      <c r="E187" s="433">
        <v>12</v>
      </c>
    </row>
    <row r="188" spans="1:5" ht="25.5" x14ac:dyDescent="0.25">
      <c r="A188" s="430" t="s">
        <v>875</v>
      </c>
      <c r="B188" s="428"/>
      <c r="C188" s="429"/>
      <c r="D188" s="431">
        <v>0</v>
      </c>
      <c r="E188" s="433">
        <v>3</v>
      </c>
    </row>
    <row r="189" spans="1:5" x14ac:dyDescent="0.25">
      <c r="A189" s="430" t="s">
        <v>876</v>
      </c>
      <c r="B189" s="428"/>
      <c r="C189" s="429"/>
      <c r="D189" s="431">
        <v>0</v>
      </c>
      <c r="E189" s="433">
        <v>4</v>
      </c>
    </row>
    <row r="190" spans="1:5" x14ac:dyDescent="0.25">
      <c r="A190" s="430" t="s">
        <v>877</v>
      </c>
      <c r="B190" s="428"/>
      <c r="C190" s="429"/>
      <c r="D190" s="431">
        <v>0</v>
      </c>
      <c r="E190" s="433">
        <v>47</v>
      </c>
    </row>
    <row r="191" spans="1:5" x14ac:dyDescent="0.25">
      <c r="A191" s="430" t="s">
        <v>878</v>
      </c>
      <c r="B191" s="428"/>
      <c r="C191" s="429"/>
      <c r="D191" s="431">
        <v>1</v>
      </c>
      <c r="E191" s="433">
        <v>140</v>
      </c>
    </row>
    <row r="192" spans="1:5" x14ac:dyDescent="0.25">
      <c r="A192" s="422" t="s">
        <v>879</v>
      </c>
      <c r="B192" s="436">
        <v>271</v>
      </c>
      <c r="C192" s="424">
        <v>2944</v>
      </c>
      <c r="D192" s="425"/>
      <c r="E192" s="426"/>
    </row>
    <row r="193" spans="1:5" x14ac:dyDescent="0.25">
      <c r="A193" s="427" t="s">
        <v>880</v>
      </c>
      <c r="B193" s="428"/>
      <c r="C193" s="429"/>
      <c r="D193" s="437">
        <v>0</v>
      </c>
      <c r="E193" s="435">
        <v>73</v>
      </c>
    </row>
    <row r="194" spans="1:5" ht="25.5" x14ac:dyDescent="0.25">
      <c r="A194" s="427" t="s">
        <v>881</v>
      </c>
      <c r="B194" s="428"/>
      <c r="C194" s="429"/>
      <c r="D194" s="437">
        <v>2</v>
      </c>
      <c r="E194" s="435">
        <v>61</v>
      </c>
    </row>
    <row r="195" spans="1:5" ht="15.75" thickBot="1" x14ac:dyDescent="0.3">
      <c r="A195" s="438" t="s">
        <v>4</v>
      </c>
      <c r="B195" s="439">
        <v>7076</v>
      </c>
      <c r="C195" s="440">
        <v>23812</v>
      </c>
      <c r="D195" s="441"/>
      <c r="E195" s="442"/>
    </row>
    <row r="196" spans="1:5" ht="15.75" thickBot="1" x14ac:dyDescent="0.3"/>
    <row r="197" spans="1:5" x14ac:dyDescent="0.25">
      <c r="A197" s="1039" t="s">
        <v>592</v>
      </c>
      <c r="B197" s="952" t="s">
        <v>65</v>
      </c>
      <c r="C197" s="1041"/>
      <c r="D197" s="1042" t="s">
        <v>882</v>
      </c>
      <c r="E197" s="1043"/>
    </row>
    <row r="198" spans="1:5" x14ac:dyDescent="0.25">
      <c r="A198" s="1040"/>
      <c r="B198" s="283" t="s">
        <v>114</v>
      </c>
      <c r="C198" s="135" t="s">
        <v>115</v>
      </c>
      <c r="D198" s="300" t="s">
        <v>84</v>
      </c>
      <c r="E198" s="285" t="s">
        <v>83</v>
      </c>
    </row>
    <row r="199" spans="1:5" x14ac:dyDescent="0.25">
      <c r="A199" s="16" t="s">
        <v>80</v>
      </c>
      <c r="B199" s="13"/>
      <c r="C199" s="33"/>
      <c r="D199" s="16"/>
      <c r="E199" s="44"/>
    </row>
    <row r="200" spans="1:5" x14ac:dyDescent="0.25">
      <c r="A200" s="35" t="s">
        <v>883</v>
      </c>
      <c r="B200" s="26">
        <v>0</v>
      </c>
      <c r="C200" s="27">
        <v>3000</v>
      </c>
      <c r="D200" s="47"/>
      <c r="E200" s="45"/>
    </row>
    <row r="201" spans="1:5" x14ac:dyDescent="0.25">
      <c r="A201" s="35" t="s">
        <v>884</v>
      </c>
      <c r="B201" s="26">
        <v>0</v>
      </c>
      <c r="C201" s="27">
        <v>1517.5</v>
      </c>
      <c r="D201" s="47"/>
      <c r="E201" s="45"/>
    </row>
    <row r="202" spans="1:5" x14ac:dyDescent="0.25">
      <c r="A202" s="35" t="s">
        <v>885</v>
      </c>
      <c r="B202" s="26">
        <v>0</v>
      </c>
      <c r="C202" s="27">
        <v>4000</v>
      </c>
      <c r="D202" s="47"/>
      <c r="E202" s="45"/>
    </row>
    <row r="203" spans="1:5" x14ac:dyDescent="0.25">
      <c r="A203" s="35" t="s">
        <v>886</v>
      </c>
      <c r="B203" s="26">
        <v>0</v>
      </c>
      <c r="C203" s="27">
        <v>2000</v>
      </c>
      <c r="D203" s="47"/>
      <c r="E203" s="45"/>
    </row>
    <row r="204" spans="1:5" x14ac:dyDescent="0.25">
      <c r="A204" s="35" t="s">
        <v>887</v>
      </c>
      <c r="B204" s="26">
        <v>0</v>
      </c>
      <c r="C204" s="27">
        <v>3000</v>
      </c>
      <c r="D204" s="47"/>
      <c r="E204" s="45"/>
    </row>
    <row r="205" spans="1:5" x14ac:dyDescent="0.25">
      <c r="A205" s="35" t="s">
        <v>888</v>
      </c>
      <c r="B205" s="26">
        <v>1396</v>
      </c>
      <c r="C205" s="27">
        <v>2604</v>
      </c>
      <c r="D205" s="47"/>
      <c r="E205" s="45"/>
    </row>
    <row r="206" spans="1:5" x14ac:dyDescent="0.25">
      <c r="A206" s="35" t="s">
        <v>889</v>
      </c>
      <c r="B206" s="26">
        <v>3696</v>
      </c>
      <c r="C206" s="27">
        <v>6304</v>
      </c>
      <c r="D206" s="47"/>
      <c r="E206" s="45"/>
    </row>
    <row r="207" spans="1:5" x14ac:dyDescent="0.25">
      <c r="A207" s="35" t="s">
        <v>890</v>
      </c>
      <c r="B207" s="26">
        <v>0</v>
      </c>
      <c r="C207" s="27">
        <v>3057.5</v>
      </c>
      <c r="D207" s="47"/>
      <c r="E207" s="45"/>
    </row>
    <row r="208" spans="1:5" ht="15.75" thickBot="1" x14ac:dyDescent="0.3">
      <c r="A208" s="20" t="s">
        <v>4</v>
      </c>
      <c r="B208" s="30">
        <f>SUM(B200:B207)</f>
        <v>5092</v>
      </c>
      <c r="C208" s="31">
        <f>SUM(C200:C207)</f>
        <v>25483</v>
      </c>
      <c r="D208" s="20"/>
      <c r="E208" s="46"/>
    </row>
    <row r="209" spans="1:5" x14ac:dyDescent="0.25">
      <c r="A209" s="804" t="s">
        <v>2283</v>
      </c>
      <c r="B209" s="803"/>
      <c r="C209" s="803"/>
    </row>
    <row r="210" spans="1:5" ht="15.75" thickBot="1" x14ac:dyDescent="0.3">
      <c r="A210" s="564"/>
    </row>
    <row r="211" spans="1:5" ht="30" customHeight="1" x14ac:dyDescent="0.25">
      <c r="A211" s="1039" t="s">
        <v>606</v>
      </c>
      <c r="B211" s="952" t="s">
        <v>65</v>
      </c>
      <c r="C211" s="1041"/>
      <c r="D211" s="1042" t="s">
        <v>82</v>
      </c>
      <c r="E211" s="1043"/>
    </row>
    <row r="212" spans="1:5" x14ac:dyDescent="0.25">
      <c r="A212" s="1040"/>
      <c r="B212" s="283" t="s">
        <v>114</v>
      </c>
      <c r="C212" s="135" t="s">
        <v>115</v>
      </c>
      <c r="D212" s="300" t="s">
        <v>84</v>
      </c>
      <c r="E212" s="285" t="s">
        <v>83</v>
      </c>
    </row>
    <row r="213" spans="1:5" x14ac:dyDescent="0.25">
      <c r="A213" s="16" t="s">
        <v>80</v>
      </c>
      <c r="B213" s="13"/>
      <c r="C213" s="13"/>
      <c r="D213" s="480"/>
      <c r="E213" s="44"/>
    </row>
    <row r="214" spans="1:5" x14ac:dyDescent="0.25">
      <c r="A214" s="481" t="s">
        <v>1102</v>
      </c>
      <c r="B214" s="482"/>
      <c r="C214" s="482">
        <v>2000</v>
      </c>
      <c r="D214" s="483">
        <v>141</v>
      </c>
      <c r="E214" s="484">
        <v>157</v>
      </c>
    </row>
    <row r="215" spans="1:5" x14ac:dyDescent="0.25">
      <c r="A215" s="481" t="s">
        <v>1103</v>
      </c>
      <c r="B215" s="482"/>
      <c r="C215" s="482">
        <v>13000</v>
      </c>
      <c r="D215" s="483">
        <v>3.2</v>
      </c>
      <c r="E215" s="484">
        <v>26</v>
      </c>
    </row>
    <row r="216" spans="1:5" x14ac:dyDescent="0.25">
      <c r="A216" s="481" t="s">
        <v>1104</v>
      </c>
      <c r="B216" s="482"/>
      <c r="C216" s="482">
        <v>500</v>
      </c>
      <c r="D216" s="483">
        <v>0</v>
      </c>
      <c r="E216" s="484">
        <v>0</v>
      </c>
    </row>
    <row r="217" spans="1:5" x14ac:dyDescent="0.25">
      <c r="A217" s="481" t="s">
        <v>1105</v>
      </c>
      <c r="B217" s="482">
        <v>5510</v>
      </c>
      <c r="C217" s="482">
        <v>3490</v>
      </c>
      <c r="D217" s="483">
        <v>1</v>
      </c>
      <c r="E217" s="484">
        <v>23</v>
      </c>
    </row>
    <row r="218" spans="1:5" x14ac:dyDescent="0.25">
      <c r="A218" s="481" t="s">
        <v>1106</v>
      </c>
      <c r="B218" s="482">
        <v>180</v>
      </c>
      <c r="C218" s="482">
        <v>629</v>
      </c>
      <c r="D218" s="483">
        <v>0</v>
      </c>
      <c r="E218" s="484">
        <v>10</v>
      </c>
    </row>
    <row r="219" spans="1:5" x14ac:dyDescent="0.25">
      <c r="A219" s="485" t="s">
        <v>1107</v>
      </c>
      <c r="B219" s="486"/>
      <c r="C219" s="486">
        <v>2900</v>
      </c>
      <c r="D219" s="487">
        <v>0</v>
      </c>
      <c r="E219" s="488">
        <v>22</v>
      </c>
    </row>
    <row r="220" spans="1:5" ht="15.75" thickBot="1" x14ac:dyDescent="0.3">
      <c r="A220" s="20" t="s">
        <v>4</v>
      </c>
      <c r="B220" s="69">
        <f>SUM(B214:B219)</f>
        <v>5690</v>
      </c>
      <c r="C220" s="69">
        <f>SUM(C214:C219)</f>
        <v>22519</v>
      </c>
      <c r="D220" s="69">
        <f>SUM(D214:D219)</f>
        <v>145.19999999999999</v>
      </c>
      <c r="E220" s="46">
        <f>SUM(E214:E219)</f>
        <v>238</v>
      </c>
    </row>
    <row r="221" spans="1:5" ht="15.75" thickBot="1" x14ac:dyDescent="0.3"/>
    <row r="222" spans="1:5" ht="15" customHeight="1" x14ac:dyDescent="0.25">
      <c r="A222" s="1039" t="s">
        <v>608</v>
      </c>
      <c r="B222" s="952" t="s">
        <v>65</v>
      </c>
      <c r="C222" s="1041"/>
      <c r="D222" s="1042" t="s">
        <v>82</v>
      </c>
      <c r="E222" s="1043"/>
    </row>
    <row r="223" spans="1:5" x14ac:dyDescent="0.25">
      <c r="A223" s="1040"/>
      <c r="B223" s="283" t="s">
        <v>114</v>
      </c>
      <c r="C223" s="135" t="s">
        <v>115</v>
      </c>
      <c r="D223" s="300" t="s">
        <v>84</v>
      </c>
      <c r="E223" s="285" t="s">
        <v>83</v>
      </c>
    </row>
    <row r="224" spans="1:5" x14ac:dyDescent="0.25">
      <c r="A224" s="16" t="s">
        <v>80</v>
      </c>
      <c r="B224" s="13"/>
      <c r="C224" s="33"/>
      <c r="D224" s="16"/>
      <c r="E224" s="44"/>
    </row>
    <row r="225" spans="1:5" x14ac:dyDescent="0.25">
      <c r="A225" s="490" t="s">
        <v>1108</v>
      </c>
      <c r="B225" s="489"/>
      <c r="C225" s="489">
        <v>2646</v>
      </c>
      <c r="D225" s="490"/>
      <c r="E225" s="491"/>
    </row>
    <row r="226" spans="1:5" x14ac:dyDescent="0.25">
      <c r="A226" s="794" t="s">
        <v>1109</v>
      </c>
      <c r="B226" s="13"/>
      <c r="C226" s="33"/>
      <c r="D226" s="16"/>
      <c r="E226" s="44"/>
    </row>
    <row r="227" spans="1:5" x14ac:dyDescent="0.25">
      <c r="A227" s="47" t="s">
        <v>1110</v>
      </c>
      <c r="B227" s="26"/>
      <c r="C227" s="27"/>
      <c r="D227" s="492" t="s">
        <v>1111</v>
      </c>
      <c r="E227" s="27" t="s">
        <v>1112</v>
      </c>
    </row>
    <row r="228" spans="1:5" ht="39" x14ac:dyDescent="0.25">
      <c r="A228" s="47" t="s">
        <v>1113</v>
      </c>
      <c r="B228" s="155"/>
      <c r="C228" s="493"/>
      <c r="D228" s="47" t="s">
        <v>1114</v>
      </c>
      <c r="E228" s="45" t="s">
        <v>1115</v>
      </c>
    </row>
    <row r="229" spans="1:5" ht="26.25" x14ac:dyDescent="0.25">
      <c r="A229" s="47" t="s">
        <v>1116</v>
      </c>
      <c r="B229" s="155"/>
      <c r="C229" s="493"/>
      <c r="D229" s="47" t="s">
        <v>1117</v>
      </c>
      <c r="E229" s="45" t="s">
        <v>1118</v>
      </c>
    </row>
    <row r="230" spans="1:5" ht="26.25" x14ac:dyDescent="0.25">
      <c r="A230" s="47" t="s">
        <v>1119</v>
      </c>
      <c r="B230" s="155"/>
      <c r="C230" s="493"/>
      <c r="D230" s="47" t="s">
        <v>1120</v>
      </c>
      <c r="E230" s="45" t="s">
        <v>1121</v>
      </c>
    </row>
    <row r="231" spans="1:5" ht="26.25" x14ac:dyDescent="0.25">
      <c r="A231" s="16" t="s">
        <v>1122</v>
      </c>
      <c r="B231" s="13"/>
      <c r="C231" s="33"/>
      <c r="D231" s="16"/>
      <c r="E231" s="44"/>
    </row>
    <row r="232" spans="1:5" ht="39" x14ac:dyDescent="0.25">
      <c r="A232" s="18" t="s">
        <v>1123</v>
      </c>
      <c r="B232" s="155"/>
      <c r="C232" s="493"/>
      <c r="D232" s="47" t="s">
        <v>1124</v>
      </c>
      <c r="E232" s="45" t="s">
        <v>1125</v>
      </c>
    </row>
    <row r="233" spans="1:5" ht="26.25" x14ac:dyDescent="0.25">
      <c r="A233" s="18" t="s">
        <v>1126</v>
      </c>
      <c r="B233" s="155"/>
      <c r="C233" s="493"/>
      <c r="D233" s="47" t="s">
        <v>1112</v>
      </c>
      <c r="E233" s="45" t="s">
        <v>1127</v>
      </c>
    </row>
    <row r="234" spans="1:5" ht="26.25" x14ac:dyDescent="0.25">
      <c r="A234" s="18" t="s">
        <v>1128</v>
      </c>
      <c r="B234" s="155"/>
      <c r="C234" s="493"/>
      <c r="D234" s="47" t="s">
        <v>1124</v>
      </c>
      <c r="E234" s="45" t="s">
        <v>1129</v>
      </c>
    </row>
    <row r="235" spans="1:5" ht="26.25" x14ac:dyDescent="0.25">
      <c r="A235" s="18" t="s">
        <v>1130</v>
      </c>
      <c r="B235" s="155"/>
      <c r="C235" s="493"/>
      <c r="D235" s="47" t="s">
        <v>1131</v>
      </c>
      <c r="E235" s="45" t="s">
        <v>1132</v>
      </c>
    </row>
    <row r="236" spans="1:5" ht="26.25" x14ac:dyDescent="0.25">
      <c r="A236" s="16" t="s">
        <v>1133</v>
      </c>
      <c r="B236" s="13"/>
      <c r="C236" s="33"/>
      <c r="D236" s="16"/>
      <c r="E236" s="44"/>
    </row>
    <row r="237" spans="1:5" ht="39" x14ac:dyDescent="0.25">
      <c r="A237" s="18" t="s">
        <v>1134</v>
      </c>
      <c r="B237" s="26"/>
      <c r="C237" s="27"/>
      <c r="D237" s="47" t="s">
        <v>1135</v>
      </c>
      <c r="E237" s="45" t="s">
        <v>1136</v>
      </c>
    </row>
    <row r="238" spans="1:5" ht="26.25" x14ac:dyDescent="0.25">
      <c r="A238" s="18" t="s">
        <v>1137</v>
      </c>
      <c r="B238" s="155"/>
      <c r="C238" s="493"/>
      <c r="D238" s="47" t="s">
        <v>1124</v>
      </c>
      <c r="E238" s="153" t="s">
        <v>1138</v>
      </c>
    </row>
    <row r="239" spans="1:5" x14ac:dyDescent="0.25">
      <c r="A239" s="18" t="s">
        <v>1139</v>
      </c>
      <c r="B239" s="155"/>
      <c r="C239" s="493"/>
      <c r="D239" s="47" t="s">
        <v>1124</v>
      </c>
      <c r="E239" s="45" t="s">
        <v>1140</v>
      </c>
    </row>
    <row r="240" spans="1:5" ht="39" x14ac:dyDescent="0.25">
      <c r="A240" s="18" t="s">
        <v>1141</v>
      </c>
      <c r="B240" s="155"/>
      <c r="C240" s="493"/>
      <c r="D240" s="169" t="s">
        <v>1142</v>
      </c>
      <c r="E240" s="153" t="s">
        <v>1143</v>
      </c>
    </row>
    <row r="241" spans="1:5" x14ac:dyDescent="0.25">
      <c r="A241" s="18" t="s">
        <v>1144</v>
      </c>
      <c r="B241" s="155"/>
      <c r="C241" s="493"/>
      <c r="D241" s="47" t="s">
        <v>1124</v>
      </c>
      <c r="E241" s="45" t="s">
        <v>1145</v>
      </c>
    </row>
    <row r="242" spans="1:5" ht="26.25" x14ac:dyDescent="0.25">
      <c r="A242" s="19" t="s">
        <v>1146</v>
      </c>
      <c r="B242" s="155"/>
      <c r="C242" s="493"/>
      <c r="D242" s="47" t="s">
        <v>1147</v>
      </c>
      <c r="E242" s="45" t="s">
        <v>1145</v>
      </c>
    </row>
    <row r="243" spans="1:5" x14ac:dyDescent="0.25">
      <c r="A243" s="497" t="s">
        <v>1148</v>
      </c>
      <c r="B243" s="495"/>
      <c r="C243" s="496">
        <v>990</v>
      </c>
      <c r="D243" s="497"/>
      <c r="E243" s="498"/>
    </row>
    <row r="244" spans="1:5" ht="26.25" x14ac:dyDescent="0.25">
      <c r="A244" s="795" t="s">
        <v>1149</v>
      </c>
      <c r="B244" s="155"/>
      <c r="C244" s="493"/>
      <c r="D244" s="47" t="s">
        <v>1124</v>
      </c>
      <c r="E244" s="153" t="s">
        <v>1150</v>
      </c>
    </row>
    <row r="245" spans="1:5" ht="26.25" x14ac:dyDescent="0.25">
      <c r="A245" s="18" t="s">
        <v>1151</v>
      </c>
      <c r="B245" s="155"/>
      <c r="C245" s="493"/>
      <c r="D245" s="47" t="s">
        <v>1124</v>
      </c>
      <c r="E245" s="153" t="s">
        <v>1152</v>
      </c>
    </row>
    <row r="246" spans="1:5" ht="26.25" x14ac:dyDescent="0.25">
      <c r="A246" s="18" t="s">
        <v>1153</v>
      </c>
      <c r="B246" s="155"/>
      <c r="C246" s="493"/>
      <c r="D246" s="47" t="s">
        <v>1124</v>
      </c>
      <c r="E246" s="153" t="s">
        <v>1154</v>
      </c>
    </row>
    <row r="247" spans="1:5" ht="26.25" x14ac:dyDescent="0.25">
      <c r="A247" s="18" t="s">
        <v>1155</v>
      </c>
      <c r="B247" s="155"/>
      <c r="C247" s="493"/>
      <c r="D247" s="47" t="s">
        <v>1156</v>
      </c>
      <c r="E247" s="153" t="s">
        <v>1157</v>
      </c>
    </row>
    <row r="248" spans="1:5" x14ac:dyDescent="0.25">
      <c r="A248" s="18" t="s">
        <v>1158</v>
      </c>
      <c r="B248" s="155"/>
      <c r="C248" s="493"/>
      <c r="D248" s="47" t="s">
        <v>1156</v>
      </c>
      <c r="E248" s="499" t="s">
        <v>1159</v>
      </c>
    </row>
    <row r="249" spans="1:5" x14ac:dyDescent="0.25">
      <c r="A249" s="18" t="s">
        <v>1160</v>
      </c>
      <c r="B249" s="155"/>
      <c r="C249" s="493"/>
      <c r="D249" s="47" t="s">
        <v>1156</v>
      </c>
      <c r="E249" s="499" t="s">
        <v>1161</v>
      </c>
    </row>
    <row r="250" spans="1:5" ht="26.25" x14ac:dyDescent="0.25">
      <c r="A250" s="18" t="s">
        <v>1162</v>
      </c>
      <c r="B250" s="155"/>
      <c r="C250" s="493"/>
      <c r="D250" s="47" t="s">
        <v>1156</v>
      </c>
      <c r="E250" s="153" t="s">
        <v>1163</v>
      </c>
    </row>
    <row r="251" spans="1:5" ht="26.25" x14ac:dyDescent="0.25">
      <c r="A251" s="18" t="s">
        <v>1164</v>
      </c>
      <c r="B251" s="155"/>
      <c r="C251" s="493"/>
      <c r="D251" s="169" t="s">
        <v>1165</v>
      </c>
      <c r="E251" s="153" t="s">
        <v>1166</v>
      </c>
    </row>
    <row r="252" spans="1:5" ht="26.25" x14ac:dyDescent="0.25">
      <c r="A252" s="18" t="s">
        <v>1167</v>
      </c>
      <c r="B252" s="155"/>
      <c r="C252" s="493"/>
      <c r="D252" s="47" t="s">
        <v>1156</v>
      </c>
      <c r="E252" s="153" t="s">
        <v>1168</v>
      </c>
    </row>
    <row r="253" spans="1:5" ht="39" x14ac:dyDescent="0.25">
      <c r="A253" s="18" t="s">
        <v>1169</v>
      </c>
      <c r="B253" s="155"/>
      <c r="C253" s="493"/>
      <c r="D253" s="47" t="s">
        <v>1156</v>
      </c>
      <c r="E253" s="500" t="s">
        <v>1170</v>
      </c>
    </row>
    <row r="254" spans="1:5" x14ac:dyDescent="0.25">
      <c r="A254" s="497" t="s">
        <v>1171</v>
      </c>
      <c r="B254" s="495"/>
      <c r="C254" s="496">
        <v>836</v>
      </c>
      <c r="D254" s="501"/>
      <c r="E254" s="498"/>
    </row>
    <row r="255" spans="1:5" x14ac:dyDescent="0.25">
      <c r="A255" s="18" t="s">
        <v>1172</v>
      </c>
      <c r="B255" s="155"/>
      <c r="C255" s="493"/>
      <c r="D255" s="405">
        <v>0</v>
      </c>
      <c r="E255" s="499" t="s">
        <v>1173</v>
      </c>
    </row>
    <row r="256" spans="1:5" x14ac:dyDescent="0.25">
      <c r="A256" s="18" t="s">
        <v>1174</v>
      </c>
      <c r="B256" s="155"/>
      <c r="C256" s="493"/>
      <c r="D256" s="405">
        <v>500</v>
      </c>
      <c r="E256" s="406">
        <v>650</v>
      </c>
    </row>
    <row r="257" spans="1:5" x14ac:dyDescent="0.25">
      <c r="A257" s="18" t="s">
        <v>1175</v>
      </c>
      <c r="B257" s="155"/>
      <c r="C257" s="493"/>
      <c r="D257" s="405">
        <v>0</v>
      </c>
      <c r="E257" s="499" t="s">
        <v>1176</v>
      </c>
    </row>
    <row r="258" spans="1:5" ht="26.25" x14ac:dyDescent="0.25">
      <c r="A258" s="18" t="s">
        <v>1177</v>
      </c>
      <c r="B258" s="155"/>
      <c r="C258" s="493"/>
      <c r="D258" s="405">
        <v>0</v>
      </c>
      <c r="E258" s="153" t="s">
        <v>1178</v>
      </c>
    </row>
    <row r="259" spans="1:5" ht="26.25" x14ac:dyDescent="0.25">
      <c r="A259" s="18" t="s">
        <v>1179</v>
      </c>
      <c r="B259" s="155"/>
      <c r="C259" s="493"/>
      <c r="D259" s="405">
        <v>0</v>
      </c>
      <c r="E259" s="153" t="s">
        <v>1180</v>
      </c>
    </row>
    <row r="260" spans="1:5" x14ac:dyDescent="0.25">
      <c r="A260" s="497" t="s">
        <v>1181</v>
      </c>
      <c r="B260" s="495"/>
      <c r="C260" s="496">
        <v>2500</v>
      </c>
      <c r="D260" s="501"/>
      <c r="E260" s="496"/>
    </row>
    <row r="261" spans="1:5" x14ac:dyDescent="0.25">
      <c r="A261" s="18" t="s">
        <v>1182</v>
      </c>
      <c r="B261" s="155"/>
      <c r="C261" s="493"/>
      <c r="D261" s="405">
        <v>0</v>
      </c>
      <c r="E261" s="502">
        <v>1</v>
      </c>
    </row>
    <row r="262" spans="1:5" x14ac:dyDescent="0.25">
      <c r="A262" s="18" t="s">
        <v>1183</v>
      </c>
      <c r="B262" s="155"/>
      <c r="C262" s="493"/>
      <c r="D262" s="405">
        <v>0</v>
      </c>
      <c r="E262" s="502">
        <v>1</v>
      </c>
    </row>
    <row r="263" spans="1:5" x14ac:dyDescent="0.25">
      <c r="A263" s="18" t="s">
        <v>1184</v>
      </c>
      <c r="B263" s="155"/>
      <c r="C263" s="493"/>
      <c r="D263" s="503">
        <v>0</v>
      </c>
      <c r="E263" s="499" t="s">
        <v>1185</v>
      </c>
    </row>
    <row r="264" spans="1:5" x14ac:dyDescent="0.25">
      <c r="A264" s="18" t="s">
        <v>1186</v>
      </c>
      <c r="B264" s="155"/>
      <c r="C264" s="493"/>
      <c r="D264" s="405">
        <v>0</v>
      </c>
      <c r="E264" s="406">
        <v>1</v>
      </c>
    </row>
    <row r="265" spans="1:5" x14ac:dyDescent="0.25">
      <c r="A265" s="18" t="s">
        <v>1187</v>
      </c>
      <c r="B265" s="155"/>
      <c r="C265" s="493"/>
      <c r="D265" s="405">
        <v>0</v>
      </c>
      <c r="E265" s="499" t="s">
        <v>1188</v>
      </c>
    </row>
    <row r="266" spans="1:5" x14ac:dyDescent="0.25">
      <c r="A266" s="18" t="s">
        <v>1189</v>
      </c>
      <c r="B266" s="155"/>
      <c r="C266" s="493"/>
      <c r="D266" s="405">
        <v>1</v>
      </c>
      <c r="E266" s="499" t="s">
        <v>1190</v>
      </c>
    </row>
    <row r="267" spans="1:5" x14ac:dyDescent="0.25">
      <c r="A267" s="18" t="s">
        <v>1191</v>
      </c>
      <c r="B267" s="155"/>
      <c r="C267" s="493"/>
      <c r="D267" s="405">
        <v>0</v>
      </c>
      <c r="E267" s="153" t="s">
        <v>1192</v>
      </c>
    </row>
    <row r="268" spans="1:5" x14ac:dyDescent="0.25">
      <c r="A268" s="18" t="s">
        <v>1193</v>
      </c>
      <c r="B268" s="155"/>
      <c r="C268" s="493"/>
      <c r="D268" s="405">
        <v>0</v>
      </c>
      <c r="E268" s="499" t="s">
        <v>1194</v>
      </c>
    </row>
    <row r="269" spans="1:5" x14ac:dyDescent="0.25">
      <c r="A269" s="18" t="s">
        <v>1195</v>
      </c>
      <c r="B269" s="155"/>
      <c r="C269" s="493"/>
      <c r="D269" s="405">
        <v>0</v>
      </c>
      <c r="E269" s="499" t="s">
        <v>1196</v>
      </c>
    </row>
    <row r="270" spans="1:5" x14ac:dyDescent="0.25">
      <c r="A270" s="18" t="s">
        <v>1197</v>
      </c>
      <c r="B270" s="504"/>
      <c r="C270" s="406"/>
      <c r="D270" s="405">
        <v>0</v>
      </c>
      <c r="E270" s="406">
        <v>1</v>
      </c>
    </row>
    <row r="271" spans="1:5" x14ac:dyDescent="0.25">
      <c r="A271" s="18" t="s">
        <v>1198</v>
      </c>
      <c r="B271" s="504"/>
      <c r="C271" s="406"/>
      <c r="D271" s="405">
        <v>0</v>
      </c>
      <c r="E271" s="505" t="s">
        <v>1199</v>
      </c>
    </row>
    <row r="272" spans="1:5" x14ac:dyDescent="0.25">
      <c r="A272" s="18" t="s">
        <v>1200</v>
      </c>
      <c r="B272" s="504"/>
      <c r="C272" s="406"/>
      <c r="D272" s="405">
        <v>0</v>
      </c>
      <c r="E272" s="505" t="s">
        <v>1201</v>
      </c>
    </row>
    <row r="273" spans="1:5" x14ac:dyDescent="0.25">
      <c r="A273" s="18" t="s">
        <v>1202</v>
      </c>
      <c r="B273" s="504"/>
      <c r="C273" s="406"/>
      <c r="D273" s="405">
        <v>0</v>
      </c>
      <c r="E273" s="505" t="s">
        <v>1203</v>
      </c>
    </row>
    <row r="274" spans="1:5" x14ac:dyDescent="0.25">
      <c r="A274" s="18" t="s">
        <v>1204</v>
      </c>
      <c r="B274" s="504"/>
      <c r="C274" s="406"/>
      <c r="D274" s="405">
        <v>0</v>
      </c>
      <c r="E274" s="505" t="s">
        <v>1203</v>
      </c>
    </row>
    <row r="275" spans="1:5" x14ac:dyDescent="0.25">
      <c r="A275" s="796" t="s">
        <v>1205</v>
      </c>
      <c r="B275" s="504"/>
      <c r="C275" s="406"/>
      <c r="D275" s="405"/>
      <c r="E275" s="505" t="s">
        <v>1206</v>
      </c>
    </row>
    <row r="276" spans="1:5" x14ac:dyDescent="0.25">
      <c r="A276" s="18" t="s">
        <v>1207</v>
      </c>
      <c r="B276" s="504"/>
      <c r="C276" s="406"/>
      <c r="D276" s="405">
        <v>0</v>
      </c>
      <c r="E276" s="505">
        <v>3</v>
      </c>
    </row>
    <row r="277" spans="1:5" x14ac:dyDescent="0.25">
      <c r="A277" s="18" t="s">
        <v>1208</v>
      </c>
      <c r="B277" s="504"/>
      <c r="C277" s="406"/>
      <c r="D277" s="405">
        <v>0</v>
      </c>
      <c r="E277" s="505">
        <v>1</v>
      </c>
    </row>
    <row r="278" spans="1:5" x14ac:dyDescent="0.25">
      <c r="A278" s="18" t="s">
        <v>1209</v>
      </c>
      <c r="B278" s="504"/>
      <c r="C278" s="406"/>
      <c r="D278" s="405">
        <v>0</v>
      </c>
      <c r="E278" s="506" t="s">
        <v>1210</v>
      </c>
    </row>
    <row r="279" spans="1:5" x14ac:dyDescent="0.25">
      <c r="A279" s="796" t="s">
        <v>1211</v>
      </c>
      <c r="B279" s="504"/>
      <c r="C279" s="406"/>
      <c r="D279" s="405" t="s">
        <v>1212</v>
      </c>
      <c r="E279" s="499" t="s">
        <v>1213</v>
      </c>
    </row>
    <row r="280" spans="1:5" x14ac:dyDescent="0.25">
      <c r="A280" s="497" t="s">
        <v>1214</v>
      </c>
      <c r="B280" s="495"/>
      <c r="C280" s="495">
        <v>280</v>
      </c>
      <c r="D280" s="495"/>
      <c r="E280" s="496"/>
    </row>
    <row r="281" spans="1:5" ht="26.25" x14ac:dyDescent="0.25">
      <c r="A281" s="18" t="s">
        <v>1215</v>
      </c>
      <c r="B281" s="504"/>
      <c r="C281" s="406"/>
      <c r="D281" s="405">
        <v>0</v>
      </c>
      <c r="E281" s="505">
        <v>2</v>
      </c>
    </row>
    <row r="282" spans="1:5" ht="26.25" x14ac:dyDescent="0.25">
      <c r="A282" s="18" t="s">
        <v>1216</v>
      </c>
      <c r="B282" s="504"/>
      <c r="C282" s="406"/>
      <c r="D282" s="405">
        <v>0</v>
      </c>
      <c r="E282" s="505">
        <v>30</v>
      </c>
    </row>
    <row r="283" spans="1:5" x14ac:dyDescent="0.25">
      <c r="A283" s="797" t="s">
        <v>1217</v>
      </c>
      <c r="B283" s="507">
        <v>3220</v>
      </c>
      <c r="C283" s="508">
        <v>280</v>
      </c>
      <c r="D283" s="509"/>
      <c r="E283" s="510"/>
    </row>
    <row r="284" spans="1:5" x14ac:dyDescent="0.25">
      <c r="A284" s="18" t="s">
        <v>1218</v>
      </c>
      <c r="B284" s="504"/>
      <c r="C284" s="406"/>
      <c r="D284" s="89" t="s">
        <v>1219</v>
      </c>
      <c r="E284" s="499" t="s">
        <v>1220</v>
      </c>
    </row>
    <row r="285" spans="1:5" x14ac:dyDescent="0.25">
      <c r="A285" s="18" t="s">
        <v>1221</v>
      </c>
      <c r="B285" s="504"/>
      <c r="C285" s="406"/>
      <c r="D285" s="89" t="s">
        <v>1222</v>
      </c>
      <c r="E285" s="499" t="s">
        <v>1223</v>
      </c>
    </row>
    <row r="286" spans="1:5" x14ac:dyDescent="0.25">
      <c r="A286" s="18" t="s">
        <v>1224</v>
      </c>
      <c r="B286" s="504"/>
      <c r="C286" s="406"/>
      <c r="D286" s="511">
        <v>24</v>
      </c>
      <c r="E286" s="505">
        <v>32</v>
      </c>
    </row>
    <row r="287" spans="1:5" x14ac:dyDescent="0.25">
      <c r="A287" s="798" t="s">
        <v>1225</v>
      </c>
      <c r="B287" s="504"/>
      <c r="C287" s="406"/>
      <c r="D287" s="169" t="s">
        <v>1219</v>
      </c>
      <c r="E287" s="512" t="s">
        <v>1226</v>
      </c>
    </row>
    <row r="288" spans="1:5" ht="26.25" x14ac:dyDescent="0.25">
      <c r="A288" s="18" t="s">
        <v>1227</v>
      </c>
      <c r="B288" s="504"/>
      <c r="C288" s="406"/>
      <c r="D288" s="511">
        <v>1.3</v>
      </c>
      <c r="E288" s="505">
        <v>2.8</v>
      </c>
    </row>
    <row r="289" spans="1:5" x14ac:dyDescent="0.25">
      <c r="A289" s="18" t="s">
        <v>1228</v>
      </c>
      <c r="B289" s="504"/>
      <c r="C289" s="406"/>
      <c r="D289" s="513">
        <v>0.7</v>
      </c>
      <c r="E289" s="505">
        <v>85</v>
      </c>
    </row>
    <row r="290" spans="1:5" x14ac:dyDescent="0.25">
      <c r="A290" s="18" t="s">
        <v>1229</v>
      </c>
      <c r="B290" s="504"/>
      <c r="C290" s="406"/>
      <c r="D290" s="513">
        <v>0.4</v>
      </c>
      <c r="E290" s="514">
        <v>1</v>
      </c>
    </row>
    <row r="291" spans="1:5" x14ac:dyDescent="0.25">
      <c r="A291" s="18" t="s">
        <v>1230</v>
      </c>
      <c r="B291" s="504"/>
      <c r="C291" s="406"/>
      <c r="D291" s="513">
        <v>1</v>
      </c>
      <c r="E291" s="514">
        <v>1.1000000000000001</v>
      </c>
    </row>
    <row r="292" spans="1:5" ht="26.25" x14ac:dyDescent="0.25">
      <c r="A292" s="18" t="s">
        <v>1231</v>
      </c>
      <c r="B292" s="504"/>
      <c r="C292" s="406"/>
      <c r="D292" s="513">
        <v>1</v>
      </c>
      <c r="E292" s="514">
        <v>1.1000000000000001</v>
      </c>
    </row>
    <row r="293" spans="1:5" x14ac:dyDescent="0.25">
      <c r="A293" s="18" t="s">
        <v>1232</v>
      </c>
      <c r="B293" s="504"/>
      <c r="C293" s="406"/>
      <c r="D293" s="511"/>
      <c r="E293" s="505"/>
    </row>
    <row r="294" spans="1:5" x14ac:dyDescent="0.25">
      <c r="A294" s="490" t="s">
        <v>1233</v>
      </c>
      <c r="B294" s="489"/>
      <c r="C294" s="489"/>
      <c r="D294" s="490"/>
      <c r="E294" s="491"/>
    </row>
    <row r="295" spans="1:5" x14ac:dyDescent="0.25">
      <c r="A295" s="799" t="s">
        <v>1234</v>
      </c>
      <c r="B295" s="515"/>
      <c r="C295" s="516">
        <v>281</v>
      </c>
      <c r="D295" s="517"/>
      <c r="E295" s="518"/>
    </row>
    <row r="296" spans="1:5" x14ac:dyDescent="0.25">
      <c r="A296" s="18" t="s">
        <v>1235</v>
      </c>
      <c r="B296" s="504"/>
      <c r="C296" s="406"/>
      <c r="D296" s="511">
        <v>0</v>
      </c>
      <c r="E296" s="505">
        <v>1</v>
      </c>
    </row>
    <row r="297" spans="1:5" x14ac:dyDescent="0.25">
      <c r="A297" s="18" t="s">
        <v>1236</v>
      </c>
      <c r="B297" s="504"/>
      <c r="C297" s="406"/>
      <c r="D297" s="519">
        <v>10</v>
      </c>
      <c r="E297" s="499" t="s">
        <v>1237</v>
      </c>
    </row>
    <row r="298" spans="1:5" ht="26.25" x14ac:dyDescent="0.25">
      <c r="A298" s="18" t="s">
        <v>1238</v>
      </c>
      <c r="B298" s="504"/>
      <c r="C298" s="406"/>
      <c r="D298" s="405" t="s">
        <v>1156</v>
      </c>
      <c r="E298" s="499" t="s">
        <v>1239</v>
      </c>
    </row>
    <row r="299" spans="1:5" x14ac:dyDescent="0.25">
      <c r="A299" s="18" t="s">
        <v>1240</v>
      </c>
      <c r="B299" s="504"/>
      <c r="C299" s="406"/>
      <c r="D299" s="89" t="s">
        <v>1241</v>
      </c>
      <c r="E299" s="505" t="s">
        <v>1242</v>
      </c>
    </row>
    <row r="300" spans="1:5" x14ac:dyDescent="0.25">
      <c r="A300" s="18" t="s">
        <v>1243</v>
      </c>
      <c r="B300" s="504"/>
      <c r="C300" s="406"/>
      <c r="D300" s="405" t="s">
        <v>1156</v>
      </c>
      <c r="E300" s="505">
        <v>1</v>
      </c>
    </row>
    <row r="301" spans="1:5" x14ac:dyDescent="0.25">
      <c r="A301" s="18" t="s">
        <v>1244</v>
      </c>
      <c r="B301" s="504"/>
      <c r="C301" s="406"/>
      <c r="D301" s="405" t="s">
        <v>1156</v>
      </c>
      <c r="E301" s="499" t="s">
        <v>1245</v>
      </c>
    </row>
    <row r="302" spans="1:5" ht="26.25" x14ac:dyDescent="0.25">
      <c r="A302" s="18" t="s">
        <v>1246</v>
      </c>
      <c r="B302" s="504"/>
      <c r="C302" s="406"/>
      <c r="D302" s="405" t="s">
        <v>1156</v>
      </c>
      <c r="E302" s="153" t="s">
        <v>1247</v>
      </c>
    </row>
    <row r="303" spans="1:5" x14ac:dyDescent="0.25">
      <c r="A303" s="18" t="s">
        <v>1248</v>
      </c>
      <c r="B303" s="504"/>
      <c r="C303" s="406"/>
      <c r="D303" s="89" t="s">
        <v>1249</v>
      </c>
      <c r="E303" s="499" t="s">
        <v>1250</v>
      </c>
    </row>
    <row r="304" spans="1:5" x14ac:dyDescent="0.25">
      <c r="A304" s="799" t="s">
        <v>1251</v>
      </c>
      <c r="B304" s="520"/>
      <c r="C304" s="521">
        <v>493</v>
      </c>
      <c r="D304" s="522"/>
      <c r="E304" s="523"/>
    </row>
    <row r="305" spans="1:5" x14ac:dyDescent="0.25">
      <c r="A305" s="18" t="s">
        <v>1252</v>
      </c>
      <c r="B305" s="504"/>
      <c r="C305" s="406"/>
      <c r="D305" s="524">
        <v>0</v>
      </c>
      <c r="E305" s="499" t="s">
        <v>1253</v>
      </c>
    </row>
    <row r="306" spans="1:5" x14ac:dyDescent="0.25">
      <c r="A306" s="18" t="s">
        <v>1254</v>
      </c>
      <c r="B306" s="504"/>
      <c r="C306" s="406"/>
      <c r="D306" s="405">
        <v>0</v>
      </c>
      <c r="E306" s="525">
        <v>3</v>
      </c>
    </row>
    <row r="307" spans="1:5" x14ac:dyDescent="0.25">
      <c r="A307" s="18" t="s">
        <v>1255</v>
      </c>
      <c r="B307" s="504"/>
      <c r="C307" s="406"/>
      <c r="D307" s="405">
        <v>0</v>
      </c>
      <c r="E307" s="525">
        <v>3</v>
      </c>
    </row>
    <row r="308" spans="1:5" x14ac:dyDescent="0.25">
      <c r="A308" s="18" t="s">
        <v>1256</v>
      </c>
      <c r="B308" s="504"/>
      <c r="C308" s="406"/>
      <c r="D308" s="405">
        <v>0</v>
      </c>
      <c r="E308" s="525">
        <v>3</v>
      </c>
    </row>
    <row r="309" spans="1:5" x14ac:dyDescent="0.25">
      <c r="A309" s="18" t="s">
        <v>1257</v>
      </c>
      <c r="B309" s="504"/>
      <c r="C309" s="406"/>
      <c r="D309" s="405">
        <v>0</v>
      </c>
      <c r="E309" s="525">
        <v>5</v>
      </c>
    </row>
    <row r="310" spans="1:5" x14ac:dyDescent="0.25">
      <c r="A310" s="18" t="s">
        <v>1258</v>
      </c>
      <c r="B310" s="504"/>
      <c r="C310" s="406"/>
      <c r="D310" s="405">
        <v>0</v>
      </c>
      <c r="E310" s="525">
        <v>3</v>
      </c>
    </row>
    <row r="311" spans="1:5" x14ac:dyDescent="0.25">
      <c r="A311" s="18" t="s">
        <v>1259</v>
      </c>
      <c r="B311" s="504"/>
      <c r="C311" s="406"/>
      <c r="D311" s="405">
        <v>0</v>
      </c>
      <c r="E311" s="525">
        <v>3</v>
      </c>
    </row>
    <row r="312" spans="1:5" x14ac:dyDescent="0.25">
      <c r="A312" s="18" t="s">
        <v>1260</v>
      </c>
      <c r="B312" s="504"/>
      <c r="C312" s="406"/>
      <c r="D312" s="405">
        <v>0</v>
      </c>
      <c r="E312" s="525">
        <v>3</v>
      </c>
    </row>
    <row r="313" spans="1:5" ht="26.25" x14ac:dyDescent="0.25">
      <c r="A313" s="797" t="s">
        <v>1261</v>
      </c>
      <c r="B313" s="515"/>
      <c r="C313" s="508">
        <v>247</v>
      </c>
      <c r="D313" s="526"/>
      <c r="E313" s="518"/>
    </row>
    <row r="314" spans="1:5" x14ac:dyDescent="0.25">
      <c r="A314" s="796" t="s">
        <v>1262</v>
      </c>
      <c r="B314" s="504"/>
      <c r="C314" s="406"/>
      <c r="D314" s="405">
        <v>2</v>
      </c>
      <c r="E314" s="525">
        <v>6</v>
      </c>
    </row>
    <row r="315" spans="1:5" x14ac:dyDescent="0.25">
      <c r="A315" s="796" t="s">
        <v>1263</v>
      </c>
      <c r="B315" s="504"/>
      <c r="C315" s="406"/>
      <c r="D315" s="405">
        <v>6</v>
      </c>
      <c r="E315" s="525">
        <v>15</v>
      </c>
    </row>
    <row r="316" spans="1:5" x14ac:dyDescent="0.25">
      <c r="A316" s="796" t="s">
        <v>1264</v>
      </c>
      <c r="B316" s="504"/>
      <c r="C316" s="406"/>
      <c r="D316" s="405">
        <v>2</v>
      </c>
      <c r="E316" s="525">
        <v>5</v>
      </c>
    </row>
    <row r="317" spans="1:5" x14ac:dyDescent="0.25">
      <c r="A317" s="796" t="s">
        <v>1265</v>
      </c>
      <c r="B317" s="504"/>
      <c r="C317" s="406"/>
      <c r="D317" s="405">
        <v>0</v>
      </c>
      <c r="E317" s="525">
        <v>3</v>
      </c>
    </row>
    <row r="318" spans="1:5" x14ac:dyDescent="0.25">
      <c r="A318" s="796" t="s">
        <v>1266</v>
      </c>
      <c r="B318" s="504"/>
      <c r="C318" s="406"/>
      <c r="D318" s="405">
        <v>0</v>
      </c>
      <c r="E318" s="525">
        <v>2</v>
      </c>
    </row>
    <row r="319" spans="1:5" x14ac:dyDescent="0.25">
      <c r="A319" s="796" t="s">
        <v>1267</v>
      </c>
      <c r="B319" s="527"/>
      <c r="C319" s="528"/>
      <c r="D319" s="529">
        <v>0</v>
      </c>
      <c r="E319" s="530">
        <v>5</v>
      </c>
    </row>
    <row r="320" spans="1:5" ht="26.25" x14ac:dyDescent="0.25">
      <c r="A320" s="797" t="s">
        <v>1268</v>
      </c>
      <c r="B320" s="515"/>
      <c r="C320" s="508">
        <v>149</v>
      </c>
      <c r="D320" s="531"/>
      <c r="E320" s="518"/>
    </row>
    <row r="321" spans="1:5" x14ac:dyDescent="0.25">
      <c r="A321" s="796" t="s">
        <v>1262</v>
      </c>
      <c r="B321" s="504"/>
      <c r="C321" s="406"/>
      <c r="D321" s="405">
        <v>3</v>
      </c>
      <c r="E321" s="525">
        <v>12</v>
      </c>
    </row>
    <row r="322" spans="1:5" x14ac:dyDescent="0.25">
      <c r="A322" s="796" t="s">
        <v>1263</v>
      </c>
      <c r="B322" s="504"/>
      <c r="C322" s="406"/>
      <c r="D322" s="405">
        <v>6</v>
      </c>
      <c r="E322" s="525">
        <v>15</v>
      </c>
    </row>
    <row r="323" spans="1:5" x14ac:dyDescent="0.25">
      <c r="A323" s="796" t="s">
        <v>1269</v>
      </c>
      <c r="B323" s="504"/>
      <c r="C323" s="406"/>
      <c r="D323" s="405">
        <v>6</v>
      </c>
      <c r="E323" s="525">
        <v>15</v>
      </c>
    </row>
    <row r="324" spans="1:5" x14ac:dyDescent="0.25">
      <c r="A324" s="796" t="s">
        <v>1265</v>
      </c>
      <c r="B324" s="504"/>
      <c r="C324" s="406"/>
      <c r="D324" s="405">
        <v>0</v>
      </c>
      <c r="E324" s="525">
        <v>6</v>
      </c>
    </row>
    <row r="325" spans="1:5" x14ac:dyDescent="0.25">
      <c r="A325" s="796" t="s">
        <v>1266</v>
      </c>
      <c r="B325" s="504"/>
      <c r="C325" s="406"/>
      <c r="D325" s="405">
        <v>4</v>
      </c>
      <c r="E325" s="525">
        <v>10</v>
      </c>
    </row>
    <row r="326" spans="1:5" x14ac:dyDescent="0.25">
      <c r="A326" s="796" t="s">
        <v>1267</v>
      </c>
      <c r="B326" s="527"/>
      <c r="C326" s="528"/>
      <c r="D326" s="529">
        <v>0</v>
      </c>
      <c r="E326" s="530">
        <v>3</v>
      </c>
    </row>
    <row r="327" spans="1:5" x14ac:dyDescent="0.25">
      <c r="A327" s="796" t="s">
        <v>1260</v>
      </c>
      <c r="B327" s="504"/>
      <c r="C327" s="406"/>
      <c r="D327" s="405">
        <v>0</v>
      </c>
      <c r="E327" s="525">
        <v>9</v>
      </c>
    </row>
    <row r="328" spans="1:5" x14ac:dyDescent="0.25">
      <c r="A328" s="497" t="s">
        <v>1270</v>
      </c>
      <c r="B328" s="532"/>
      <c r="C328" s="508">
        <v>622</v>
      </c>
      <c r="D328" s="509"/>
      <c r="E328" s="510"/>
    </row>
    <row r="329" spans="1:5" x14ac:dyDescent="0.25">
      <c r="A329" s="18" t="s">
        <v>1271</v>
      </c>
      <c r="B329" s="504"/>
      <c r="C329" s="406"/>
      <c r="D329" s="405">
        <v>0</v>
      </c>
      <c r="E329" s="525">
        <v>2</v>
      </c>
    </row>
    <row r="330" spans="1:5" ht="26.25" x14ac:dyDescent="0.25">
      <c r="A330" s="18" t="s">
        <v>1272</v>
      </c>
      <c r="B330" s="504"/>
      <c r="C330" s="406"/>
      <c r="D330" s="405">
        <v>0</v>
      </c>
      <c r="E330" s="525">
        <v>2</v>
      </c>
    </row>
    <row r="331" spans="1:5" x14ac:dyDescent="0.25">
      <c r="A331" s="18" t="s">
        <v>1273</v>
      </c>
      <c r="B331" s="504"/>
      <c r="C331" s="406"/>
      <c r="D331" s="405">
        <v>0</v>
      </c>
      <c r="E331" s="525">
        <v>20</v>
      </c>
    </row>
    <row r="332" spans="1:5" x14ac:dyDescent="0.25">
      <c r="A332" s="18" t="s">
        <v>1274</v>
      </c>
      <c r="B332" s="504"/>
      <c r="C332" s="406"/>
      <c r="D332" s="405">
        <v>0</v>
      </c>
      <c r="E332" s="525">
        <v>4</v>
      </c>
    </row>
    <row r="333" spans="1:5" x14ac:dyDescent="0.25">
      <c r="A333" s="18" t="s">
        <v>1275</v>
      </c>
      <c r="B333" s="504"/>
      <c r="C333" s="406"/>
      <c r="D333" s="405">
        <v>0</v>
      </c>
      <c r="E333" s="525">
        <v>8</v>
      </c>
    </row>
    <row r="334" spans="1:5" x14ac:dyDescent="0.25">
      <c r="A334" s="18" t="s">
        <v>1276</v>
      </c>
      <c r="B334" s="504"/>
      <c r="C334" s="406"/>
      <c r="D334" s="405">
        <v>0</v>
      </c>
      <c r="E334" s="525">
        <v>6</v>
      </c>
    </row>
    <row r="335" spans="1:5" x14ac:dyDescent="0.25">
      <c r="A335" s="18" t="s">
        <v>1277</v>
      </c>
      <c r="B335" s="504"/>
      <c r="C335" s="406"/>
      <c r="D335" s="405">
        <v>0</v>
      </c>
      <c r="E335" s="525">
        <v>2</v>
      </c>
    </row>
    <row r="336" spans="1:5" x14ac:dyDescent="0.25">
      <c r="A336" s="18" t="s">
        <v>1278</v>
      </c>
      <c r="B336" s="504"/>
      <c r="C336" s="406"/>
      <c r="D336" s="405">
        <v>0</v>
      </c>
      <c r="E336" s="525">
        <v>1</v>
      </c>
    </row>
    <row r="337" spans="1:5" x14ac:dyDescent="0.25">
      <c r="A337" s="800" t="s">
        <v>1279</v>
      </c>
      <c r="B337" s="533"/>
      <c r="C337" s="534">
        <v>1021</v>
      </c>
      <c r="D337" s="533"/>
      <c r="E337" s="535"/>
    </row>
    <row r="338" spans="1:5" x14ac:dyDescent="0.25">
      <c r="A338" s="801" t="s">
        <v>1280</v>
      </c>
      <c r="B338" s="531"/>
      <c r="C338" s="536"/>
      <c r="D338" s="526"/>
      <c r="E338" s="518"/>
    </row>
    <row r="339" spans="1:5" ht="26.25" x14ac:dyDescent="0.25">
      <c r="A339" s="18" t="s">
        <v>1281</v>
      </c>
      <c r="B339" s="504"/>
      <c r="C339" s="406"/>
      <c r="D339" s="537">
        <v>0</v>
      </c>
      <c r="E339" s="153" t="s">
        <v>1282</v>
      </c>
    </row>
    <row r="340" spans="1:5" x14ac:dyDescent="0.25">
      <c r="A340" s="18" t="s">
        <v>1283</v>
      </c>
      <c r="B340" s="504"/>
      <c r="C340" s="406"/>
      <c r="D340" s="537">
        <v>0</v>
      </c>
      <c r="E340" s="525" t="s">
        <v>1284</v>
      </c>
    </row>
    <row r="341" spans="1:5" x14ac:dyDescent="0.25">
      <c r="A341" s="18" t="s">
        <v>1285</v>
      </c>
      <c r="B341" s="504"/>
      <c r="C341" s="406"/>
      <c r="D341" s="537">
        <v>109</v>
      </c>
      <c r="E341" s="525">
        <v>200</v>
      </c>
    </row>
    <row r="342" spans="1:5" x14ac:dyDescent="0.25">
      <c r="A342" s="19" t="s">
        <v>1286</v>
      </c>
      <c r="B342" s="527"/>
      <c r="C342" s="406"/>
      <c r="D342" s="169" t="s">
        <v>1156</v>
      </c>
      <c r="E342" s="538" t="s">
        <v>1287</v>
      </c>
    </row>
    <row r="343" spans="1:5" ht="26.25" x14ac:dyDescent="0.25">
      <c r="A343" s="18" t="s">
        <v>1288</v>
      </c>
      <c r="B343" s="504"/>
      <c r="C343" s="406"/>
      <c r="D343" s="539" t="s">
        <v>1156</v>
      </c>
      <c r="E343" s="153" t="s">
        <v>1289</v>
      </c>
    </row>
    <row r="344" spans="1:5" x14ac:dyDescent="0.25">
      <c r="A344" s="18" t="s">
        <v>1290</v>
      </c>
      <c r="B344" s="504"/>
      <c r="C344" s="406"/>
      <c r="D344" s="524">
        <v>1</v>
      </c>
      <c r="E344" s="540">
        <v>4</v>
      </c>
    </row>
    <row r="345" spans="1:5" x14ac:dyDescent="0.25">
      <c r="A345" s="18" t="s">
        <v>1291</v>
      </c>
      <c r="B345" s="504"/>
      <c r="C345" s="406"/>
      <c r="D345" s="539" t="s">
        <v>1292</v>
      </c>
      <c r="E345" s="499" t="s">
        <v>1293</v>
      </c>
    </row>
    <row r="346" spans="1:5" ht="26.25" x14ac:dyDescent="0.25">
      <c r="A346" s="18" t="s">
        <v>1294</v>
      </c>
      <c r="B346" s="504"/>
      <c r="C346" s="406"/>
      <c r="D346" s="541" t="s">
        <v>1295</v>
      </c>
      <c r="E346" s="153" t="s">
        <v>1296</v>
      </c>
    </row>
    <row r="347" spans="1:5" x14ac:dyDescent="0.25">
      <c r="A347" s="796" t="s">
        <v>1297</v>
      </c>
      <c r="B347" s="504"/>
      <c r="C347" s="406"/>
      <c r="D347" s="169" t="s">
        <v>1298</v>
      </c>
      <c r="E347" s="542" t="s">
        <v>1299</v>
      </c>
    </row>
    <row r="348" spans="1:5" x14ac:dyDescent="0.25">
      <c r="A348" s="801" t="s">
        <v>1300</v>
      </c>
      <c r="B348" s="543"/>
      <c r="C348" s="544"/>
      <c r="D348" s="545"/>
      <c r="E348" s="546"/>
    </row>
    <row r="349" spans="1:5" x14ac:dyDescent="0.25">
      <c r="A349" s="18" t="s">
        <v>1301</v>
      </c>
      <c r="B349" s="504"/>
      <c r="C349" s="406"/>
      <c r="D349" s="405">
        <v>0</v>
      </c>
      <c r="E349" s="525">
        <v>10</v>
      </c>
    </row>
    <row r="350" spans="1:5" x14ac:dyDescent="0.25">
      <c r="A350" s="18" t="s">
        <v>1302</v>
      </c>
      <c r="B350" s="504"/>
      <c r="C350" s="406"/>
      <c r="D350" s="405">
        <v>0</v>
      </c>
      <c r="E350" s="525">
        <v>15</v>
      </c>
    </row>
    <row r="351" spans="1:5" x14ac:dyDescent="0.25">
      <c r="A351" s="18" t="s">
        <v>1303</v>
      </c>
      <c r="B351" s="504"/>
      <c r="C351" s="406"/>
      <c r="D351" s="405">
        <v>0</v>
      </c>
      <c r="E351" s="525">
        <v>20</v>
      </c>
    </row>
    <row r="352" spans="1:5" x14ac:dyDescent="0.25">
      <c r="A352" s="798" t="s">
        <v>1304</v>
      </c>
      <c r="B352" s="504"/>
      <c r="C352" s="406"/>
      <c r="D352" s="405">
        <v>0</v>
      </c>
      <c r="E352" s="540">
        <v>30</v>
      </c>
    </row>
    <row r="353" spans="1:5" x14ac:dyDescent="0.25">
      <c r="A353" s="18" t="s">
        <v>1305</v>
      </c>
      <c r="B353" s="504"/>
      <c r="C353" s="406"/>
      <c r="D353" s="405">
        <v>0</v>
      </c>
      <c r="E353" s="525">
        <v>10</v>
      </c>
    </row>
    <row r="354" spans="1:5" x14ac:dyDescent="0.25">
      <c r="A354" s="18" t="s">
        <v>1306</v>
      </c>
      <c r="B354" s="504"/>
      <c r="C354" s="406"/>
      <c r="D354" s="405">
        <v>0</v>
      </c>
      <c r="E354" s="540">
        <v>10</v>
      </c>
    </row>
    <row r="355" spans="1:5" x14ac:dyDescent="0.25">
      <c r="A355" s="18" t="s">
        <v>1307</v>
      </c>
      <c r="B355" s="504"/>
      <c r="C355" s="406"/>
      <c r="D355" s="405">
        <v>0</v>
      </c>
      <c r="E355" s="525">
        <v>10</v>
      </c>
    </row>
    <row r="356" spans="1:5" x14ac:dyDescent="0.25">
      <c r="A356" s="18" t="s">
        <v>1308</v>
      </c>
      <c r="B356" s="504"/>
      <c r="C356" s="406"/>
      <c r="D356" s="405">
        <v>0</v>
      </c>
      <c r="E356" s="525">
        <v>10</v>
      </c>
    </row>
    <row r="357" spans="1:5" x14ac:dyDescent="0.25">
      <c r="A357" s="802" t="s">
        <v>1309</v>
      </c>
      <c r="B357" s="547"/>
      <c r="C357" s="548">
        <v>300</v>
      </c>
      <c r="D357" s="549"/>
      <c r="E357" s="550"/>
    </row>
    <row r="358" spans="1:5" x14ac:dyDescent="0.25">
      <c r="A358" s="796" t="s">
        <v>1310</v>
      </c>
      <c r="B358" s="504"/>
      <c r="C358" s="406"/>
      <c r="D358" s="427">
        <v>0</v>
      </c>
      <c r="E358" s="506">
        <v>1</v>
      </c>
    </row>
    <row r="359" spans="1:5" x14ac:dyDescent="0.25">
      <c r="A359" s="796" t="s">
        <v>1311</v>
      </c>
      <c r="B359" s="504"/>
      <c r="C359" s="406"/>
      <c r="D359" s="427">
        <v>0</v>
      </c>
      <c r="E359" s="506">
        <v>1</v>
      </c>
    </row>
    <row r="360" spans="1:5" x14ac:dyDescent="0.25">
      <c r="A360" s="796" t="s">
        <v>1312</v>
      </c>
      <c r="B360" s="26"/>
      <c r="C360" s="27"/>
      <c r="D360" s="427">
        <v>0</v>
      </c>
      <c r="E360" s="551">
        <v>1</v>
      </c>
    </row>
    <row r="361" spans="1:5" x14ac:dyDescent="0.25">
      <c r="A361" s="796" t="s">
        <v>1313</v>
      </c>
      <c r="B361" s="26"/>
      <c r="C361" s="27"/>
      <c r="D361" s="427">
        <v>0</v>
      </c>
      <c r="E361" s="552">
        <v>7</v>
      </c>
    </row>
    <row r="362" spans="1:5" ht="15.75" thickBot="1" x14ac:dyDescent="0.3">
      <c r="A362" s="20" t="s">
        <v>4</v>
      </c>
      <c r="B362" s="30">
        <f>SUM(B225:B361)</f>
        <v>3220</v>
      </c>
      <c r="C362" s="31">
        <f>SUM(C225:C361)</f>
        <v>10645</v>
      </c>
      <c r="D362" s="20"/>
      <c r="E362" s="46"/>
    </row>
    <row r="363" spans="1:5" ht="15.75" thickBot="1" x14ac:dyDescent="0.3"/>
    <row r="364" spans="1:5" ht="30" customHeight="1" x14ac:dyDescent="0.25">
      <c r="A364" s="1039" t="s">
        <v>613</v>
      </c>
      <c r="B364" s="1050" t="s">
        <v>65</v>
      </c>
      <c r="C364" s="1053"/>
      <c r="D364" s="1052" t="s">
        <v>82</v>
      </c>
      <c r="E364" s="1053"/>
    </row>
    <row r="365" spans="1:5" x14ac:dyDescent="0.25">
      <c r="A365" s="1040"/>
      <c r="B365" s="414" t="s">
        <v>114</v>
      </c>
      <c r="C365" s="415" t="s">
        <v>115</v>
      </c>
      <c r="D365" s="416" t="s">
        <v>84</v>
      </c>
      <c r="E365" s="281" t="s">
        <v>83</v>
      </c>
    </row>
    <row r="366" spans="1:5" x14ac:dyDescent="0.25">
      <c r="A366" s="553" t="s">
        <v>80</v>
      </c>
      <c r="B366" s="13"/>
      <c r="C366" s="33"/>
      <c r="D366" s="553"/>
      <c r="E366" s="554"/>
    </row>
    <row r="367" spans="1:5" ht="38.25" x14ac:dyDescent="0.25">
      <c r="A367" s="555" t="s">
        <v>1314</v>
      </c>
      <c r="B367" s="556">
        <v>0</v>
      </c>
      <c r="C367" s="557">
        <v>100</v>
      </c>
      <c r="D367" s="558" t="s">
        <v>1315</v>
      </c>
      <c r="E367" s="559" t="s">
        <v>1316</v>
      </c>
    </row>
    <row r="368" spans="1:5" ht="38.25" x14ac:dyDescent="0.25">
      <c r="A368" s="555" t="s">
        <v>1317</v>
      </c>
      <c r="B368" s="556">
        <v>287</v>
      </c>
      <c r="C368" s="557">
        <v>20</v>
      </c>
      <c r="D368" s="558" t="s">
        <v>1318</v>
      </c>
      <c r="E368" s="559" t="s">
        <v>1319</v>
      </c>
    </row>
    <row r="369" spans="1:5" ht="25.5" x14ac:dyDescent="0.25">
      <c r="A369" s="555" t="s">
        <v>1320</v>
      </c>
      <c r="B369" s="556">
        <v>340</v>
      </c>
      <c r="C369" s="557">
        <v>7</v>
      </c>
      <c r="D369" s="558" t="s">
        <v>1321</v>
      </c>
      <c r="E369" s="559" t="s">
        <v>1322</v>
      </c>
    </row>
    <row r="370" spans="1:5" ht="38.25" x14ac:dyDescent="0.25">
      <c r="A370" s="555" t="s">
        <v>1323</v>
      </c>
      <c r="B370" s="556">
        <v>0</v>
      </c>
      <c r="C370" s="557">
        <v>350</v>
      </c>
      <c r="D370" s="558" t="s">
        <v>1324</v>
      </c>
      <c r="E370" s="559" t="s">
        <v>1325</v>
      </c>
    </row>
    <row r="371" spans="1:5" ht="63.75" x14ac:dyDescent="0.25">
      <c r="A371" s="555" t="s">
        <v>1326</v>
      </c>
      <c r="B371" s="556">
        <v>0</v>
      </c>
      <c r="C371" s="557">
        <v>1600</v>
      </c>
      <c r="D371" s="558" t="s">
        <v>1327</v>
      </c>
      <c r="E371" s="559" t="s">
        <v>1328</v>
      </c>
    </row>
    <row r="372" spans="1:5" ht="51" x14ac:dyDescent="0.25">
      <c r="A372" s="555" t="s">
        <v>1329</v>
      </c>
      <c r="B372" s="556">
        <v>260</v>
      </c>
      <c r="C372" s="557">
        <v>0</v>
      </c>
      <c r="D372" s="558" t="s">
        <v>1330</v>
      </c>
      <c r="E372" s="559" t="s">
        <v>1331</v>
      </c>
    </row>
    <row r="373" spans="1:5" ht="76.5" x14ac:dyDescent="0.25">
      <c r="A373" s="555" t="s">
        <v>1332</v>
      </c>
      <c r="B373" s="556">
        <v>0</v>
      </c>
      <c r="C373" s="557">
        <v>100</v>
      </c>
      <c r="D373" s="558" t="s">
        <v>1333</v>
      </c>
      <c r="E373" s="559" t="s">
        <v>1334</v>
      </c>
    </row>
    <row r="374" spans="1:5" ht="25.5" x14ac:dyDescent="0.25">
      <c r="A374" s="555" t="s">
        <v>1335</v>
      </c>
      <c r="B374" s="556">
        <v>150</v>
      </c>
      <c r="C374" s="557">
        <v>0</v>
      </c>
      <c r="D374" s="558" t="s">
        <v>1336</v>
      </c>
      <c r="E374" s="559" t="s">
        <v>1337</v>
      </c>
    </row>
    <row r="375" spans="1:5" ht="63.75" x14ac:dyDescent="0.25">
      <c r="A375" s="555" t="s">
        <v>1338</v>
      </c>
      <c r="B375" s="556">
        <v>321</v>
      </c>
      <c r="C375" s="557">
        <v>0</v>
      </c>
      <c r="D375" s="558" t="s">
        <v>1339</v>
      </c>
      <c r="E375" s="559" t="s">
        <v>1340</v>
      </c>
    </row>
    <row r="376" spans="1:5" ht="242.25" x14ac:dyDescent="0.25">
      <c r="A376" s="555" t="s">
        <v>1341</v>
      </c>
      <c r="B376" s="556">
        <v>0</v>
      </c>
      <c r="C376" s="557">
        <v>370</v>
      </c>
      <c r="D376" s="558" t="s">
        <v>1342</v>
      </c>
      <c r="E376" s="559" t="s">
        <v>1343</v>
      </c>
    </row>
    <row r="377" spans="1:5" ht="63.75" x14ac:dyDescent="0.25">
      <c r="A377" s="555" t="s">
        <v>1344</v>
      </c>
      <c r="B377" s="556">
        <v>0</v>
      </c>
      <c r="C377" s="557">
        <v>100</v>
      </c>
      <c r="D377" s="558" t="s">
        <v>1345</v>
      </c>
      <c r="E377" s="559" t="s">
        <v>1346</v>
      </c>
    </row>
    <row r="378" spans="1:5" ht="38.25" x14ac:dyDescent="0.25">
      <c r="A378" s="555" t="s">
        <v>1347</v>
      </c>
      <c r="B378" s="556">
        <v>0</v>
      </c>
      <c r="C378" s="557">
        <v>35</v>
      </c>
      <c r="D378" s="558" t="s">
        <v>1348</v>
      </c>
      <c r="E378" s="559" t="s">
        <v>1349</v>
      </c>
    </row>
    <row r="379" spans="1:5" ht="76.5" x14ac:dyDescent="0.25">
      <c r="A379" s="555" t="s">
        <v>1350</v>
      </c>
      <c r="B379" s="556">
        <v>96</v>
      </c>
      <c r="C379" s="557">
        <v>27</v>
      </c>
      <c r="D379" s="558" t="s">
        <v>1351</v>
      </c>
      <c r="E379" s="559" t="s">
        <v>1352</v>
      </c>
    </row>
    <row r="380" spans="1:5" ht="63.75" x14ac:dyDescent="0.25">
      <c r="A380" s="555" t="s">
        <v>1353</v>
      </c>
      <c r="B380" s="556">
        <v>113</v>
      </c>
      <c r="C380" s="557">
        <v>7</v>
      </c>
      <c r="D380" s="558" t="s">
        <v>1354</v>
      </c>
      <c r="E380" s="559" t="s">
        <v>1355</v>
      </c>
    </row>
    <row r="381" spans="1:5" ht="38.25" x14ac:dyDescent="0.25">
      <c r="A381" s="555" t="s">
        <v>1356</v>
      </c>
      <c r="B381" s="556">
        <v>250</v>
      </c>
      <c r="C381" s="557">
        <v>0</v>
      </c>
      <c r="D381" s="558" t="s">
        <v>1357</v>
      </c>
      <c r="E381" s="559" t="s">
        <v>1358</v>
      </c>
    </row>
    <row r="382" spans="1:5" ht="63.75" x14ac:dyDescent="0.25">
      <c r="A382" s="555" t="s">
        <v>1359</v>
      </c>
      <c r="B382" s="556">
        <v>494</v>
      </c>
      <c r="C382" s="557">
        <v>240</v>
      </c>
      <c r="D382" s="558" t="s">
        <v>1360</v>
      </c>
      <c r="E382" s="559" t="s">
        <v>1361</v>
      </c>
    </row>
    <row r="383" spans="1:5" ht="38.25" x14ac:dyDescent="0.25">
      <c r="A383" s="555" t="s">
        <v>1362</v>
      </c>
      <c r="B383" s="556">
        <v>0</v>
      </c>
      <c r="C383" s="557">
        <v>150</v>
      </c>
      <c r="D383" s="558" t="s">
        <v>1363</v>
      </c>
      <c r="E383" s="559" t="s">
        <v>1364</v>
      </c>
    </row>
    <row r="384" spans="1:5" ht="51" x14ac:dyDescent="0.25">
      <c r="A384" s="555" t="s">
        <v>1365</v>
      </c>
      <c r="B384" s="556">
        <v>0</v>
      </c>
      <c r="C384" s="557">
        <v>150</v>
      </c>
      <c r="D384" s="558" t="s">
        <v>1366</v>
      </c>
      <c r="E384" s="559" t="s">
        <v>1367</v>
      </c>
    </row>
    <row r="385" spans="1:5" ht="38.25" x14ac:dyDescent="0.25">
      <c r="A385" s="555" t="s">
        <v>1368</v>
      </c>
      <c r="B385" s="556">
        <v>0</v>
      </c>
      <c r="C385" s="557">
        <v>100</v>
      </c>
      <c r="D385" s="558" t="s">
        <v>1369</v>
      </c>
      <c r="E385" s="559" t="s">
        <v>1370</v>
      </c>
    </row>
    <row r="386" spans="1:5" ht="25.5" x14ac:dyDescent="0.25">
      <c r="A386" s="555" t="s">
        <v>1371</v>
      </c>
      <c r="B386" s="556">
        <v>190</v>
      </c>
      <c r="C386" s="557">
        <v>0</v>
      </c>
      <c r="D386" s="558" t="s">
        <v>1372</v>
      </c>
      <c r="E386" s="559" t="s">
        <v>1373</v>
      </c>
    </row>
    <row r="387" spans="1:5" ht="25.5" x14ac:dyDescent="0.25">
      <c r="A387" s="555" t="s">
        <v>1374</v>
      </c>
      <c r="B387" s="556">
        <v>0</v>
      </c>
      <c r="C387" s="557">
        <v>110</v>
      </c>
      <c r="D387" s="558" t="s">
        <v>1375</v>
      </c>
      <c r="E387" s="559" t="s">
        <v>1376</v>
      </c>
    </row>
    <row r="388" spans="1:5" ht="38.25" x14ac:dyDescent="0.25">
      <c r="A388" s="555" t="s">
        <v>1377</v>
      </c>
      <c r="B388" s="556">
        <v>0</v>
      </c>
      <c r="C388" s="557">
        <v>150</v>
      </c>
      <c r="D388" s="558" t="s">
        <v>1378</v>
      </c>
      <c r="E388" s="559" t="s">
        <v>1379</v>
      </c>
    </row>
    <row r="389" spans="1:5" ht="102" x14ac:dyDescent="0.25">
      <c r="A389" s="555" t="s">
        <v>1380</v>
      </c>
      <c r="B389" s="556">
        <v>0</v>
      </c>
      <c r="C389" s="557">
        <v>74</v>
      </c>
      <c r="D389" s="558" t="s">
        <v>1381</v>
      </c>
      <c r="E389" s="559" t="s">
        <v>1382</v>
      </c>
    </row>
    <row r="390" spans="1:5" ht="51" x14ac:dyDescent="0.25">
      <c r="A390" s="555" t="s">
        <v>1383</v>
      </c>
      <c r="B390" s="556">
        <v>0</v>
      </c>
      <c r="C390" s="557">
        <v>123</v>
      </c>
      <c r="D390" s="558" t="s">
        <v>1384</v>
      </c>
      <c r="E390" s="559" t="s">
        <v>1385</v>
      </c>
    </row>
    <row r="391" spans="1:5" ht="38.25" x14ac:dyDescent="0.25">
      <c r="A391" s="555" t="s">
        <v>1386</v>
      </c>
      <c r="B391" s="556">
        <v>0</v>
      </c>
      <c r="C391" s="557">
        <v>78</v>
      </c>
      <c r="D391" s="558" t="s">
        <v>1387</v>
      </c>
      <c r="E391" s="559" t="s">
        <v>1388</v>
      </c>
    </row>
    <row r="392" spans="1:5" ht="25.5" x14ac:dyDescent="0.25">
      <c r="A392" s="555" t="s">
        <v>1389</v>
      </c>
      <c r="B392" s="556">
        <v>0</v>
      </c>
      <c r="C392" s="557">
        <v>90</v>
      </c>
      <c r="D392" s="558" t="s">
        <v>1390</v>
      </c>
      <c r="E392" s="559" t="s">
        <v>1391</v>
      </c>
    </row>
    <row r="393" spans="1:5" ht="51" x14ac:dyDescent="0.25">
      <c r="A393" s="555" t="s">
        <v>1392</v>
      </c>
      <c r="B393" s="556">
        <v>124</v>
      </c>
      <c r="C393" s="557">
        <v>0</v>
      </c>
      <c r="D393" s="558" t="s">
        <v>1393</v>
      </c>
      <c r="E393" s="559" t="s">
        <v>1394</v>
      </c>
    </row>
    <row r="394" spans="1:5" ht="102" x14ac:dyDescent="0.25">
      <c r="A394" s="555" t="s">
        <v>1395</v>
      </c>
      <c r="B394" s="556">
        <v>0</v>
      </c>
      <c r="C394" s="557">
        <v>31</v>
      </c>
      <c r="D394" s="558" t="s">
        <v>1396</v>
      </c>
      <c r="E394" s="559" t="s">
        <v>1397</v>
      </c>
    </row>
    <row r="395" spans="1:5" ht="63.75" x14ac:dyDescent="0.25">
      <c r="A395" s="555" t="s">
        <v>1398</v>
      </c>
      <c r="B395" s="556">
        <v>0</v>
      </c>
      <c r="C395" s="557">
        <v>50</v>
      </c>
      <c r="D395" s="558" t="s">
        <v>1399</v>
      </c>
      <c r="E395" s="559" t="s">
        <v>1400</v>
      </c>
    </row>
    <row r="396" spans="1:5" ht="25.5" x14ac:dyDescent="0.25">
      <c r="A396" s="555" t="s">
        <v>1401</v>
      </c>
      <c r="B396" s="556">
        <v>0</v>
      </c>
      <c r="C396" s="557">
        <v>30</v>
      </c>
      <c r="D396" s="558" t="s">
        <v>1402</v>
      </c>
      <c r="E396" s="559" t="s">
        <v>1403</v>
      </c>
    </row>
    <row r="397" spans="1:5" ht="51" x14ac:dyDescent="0.25">
      <c r="A397" s="555" t="s">
        <v>1404</v>
      </c>
      <c r="B397" s="556">
        <v>0</v>
      </c>
      <c r="C397" s="557">
        <v>20</v>
      </c>
      <c r="D397" s="558" t="s">
        <v>1405</v>
      </c>
      <c r="E397" s="559" t="s">
        <v>1406</v>
      </c>
    </row>
    <row r="398" spans="1:5" ht="114.75" x14ac:dyDescent="0.25">
      <c r="A398" s="555" t="s">
        <v>1407</v>
      </c>
      <c r="B398" s="556">
        <v>0</v>
      </c>
      <c r="C398" s="557">
        <v>10</v>
      </c>
      <c r="D398" s="558" t="s">
        <v>1408</v>
      </c>
      <c r="E398" s="559" t="s">
        <v>1409</v>
      </c>
    </row>
    <row r="399" spans="1:5" ht="89.25" x14ac:dyDescent="0.25">
      <c r="A399" s="555" t="s">
        <v>1410</v>
      </c>
      <c r="B399" s="556">
        <v>0</v>
      </c>
      <c r="C399" s="557">
        <v>36</v>
      </c>
      <c r="D399" s="558" t="s">
        <v>1411</v>
      </c>
      <c r="E399" s="559" t="s">
        <v>1412</v>
      </c>
    </row>
    <row r="400" spans="1:5" ht="89.25" x14ac:dyDescent="0.25">
      <c r="A400" s="555" t="s">
        <v>1413</v>
      </c>
      <c r="B400" s="556">
        <v>0</v>
      </c>
      <c r="C400" s="557">
        <v>60</v>
      </c>
      <c r="D400" s="558" t="s">
        <v>1414</v>
      </c>
      <c r="E400" s="559" t="s">
        <v>1415</v>
      </c>
    </row>
    <row r="401" spans="1:5" ht="51" x14ac:dyDescent="0.25">
      <c r="A401" s="555" t="s">
        <v>1416</v>
      </c>
      <c r="B401" s="556">
        <v>0</v>
      </c>
      <c r="C401" s="557">
        <v>40</v>
      </c>
      <c r="D401" s="558" t="s">
        <v>1417</v>
      </c>
      <c r="E401" s="559" t="s">
        <v>1418</v>
      </c>
    </row>
    <row r="402" spans="1:5" ht="25.5" x14ac:dyDescent="0.25">
      <c r="A402" s="555" t="s">
        <v>1419</v>
      </c>
      <c r="B402" s="556">
        <v>0</v>
      </c>
      <c r="C402" s="557">
        <v>49</v>
      </c>
      <c r="D402" s="558" t="s">
        <v>1420</v>
      </c>
      <c r="E402" s="559" t="s">
        <v>1421</v>
      </c>
    </row>
    <row r="403" spans="1:5" ht="76.5" x14ac:dyDescent="0.25">
      <c r="A403" s="555" t="s">
        <v>1422</v>
      </c>
      <c r="B403" s="26">
        <v>0</v>
      </c>
      <c r="C403" s="27">
        <v>54</v>
      </c>
      <c r="D403" s="558" t="s">
        <v>1423</v>
      </c>
      <c r="E403" s="559" t="s">
        <v>1424</v>
      </c>
    </row>
    <row r="404" spans="1:5" ht="38.25" x14ac:dyDescent="0.25">
      <c r="A404" s="555" t="s">
        <v>1425</v>
      </c>
      <c r="B404" s="556">
        <v>0</v>
      </c>
      <c r="C404" s="557">
        <v>82</v>
      </c>
      <c r="D404" s="558" t="s">
        <v>1426</v>
      </c>
      <c r="E404" s="559" t="s">
        <v>1427</v>
      </c>
    </row>
    <row r="405" spans="1:5" ht="38.25" x14ac:dyDescent="0.25">
      <c r="A405" s="555" t="s">
        <v>1428</v>
      </c>
      <c r="B405" s="556">
        <v>0</v>
      </c>
      <c r="C405" s="557">
        <v>73</v>
      </c>
      <c r="D405" s="558" t="s">
        <v>1429</v>
      </c>
      <c r="E405" s="559" t="s">
        <v>1430</v>
      </c>
    </row>
    <row r="406" spans="1:5" ht="25.5" x14ac:dyDescent="0.25">
      <c r="A406" s="555" t="s">
        <v>1431</v>
      </c>
      <c r="B406" s="556">
        <v>207</v>
      </c>
      <c r="C406" s="557">
        <v>59</v>
      </c>
      <c r="D406" s="558" t="s">
        <v>1432</v>
      </c>
      <c r="E406" s="559" t="s">
        <v>1433</v>
      </c>
    </row>
    <row r="407" spans="1:5" ht="63.75" x14ac:dyDescent="0.25">
      <c r="A407" s="555" t="s">
        <v>1434</v>
      </c>
      <c r="B407" s="556">
        <v>0</v>
      </c>
      <c r="C407" s="557">
        <v>59</v>
      </c>
      <c r="D407" s="558" t="s">
        <v>1435</v>
      </c>
      <c r="E407" s="559" t="s">
        <v>1436</v>
      </c>
    </row>
    <row r="408" spans="1:5" ht="51" x14ac:dyDescent="0.25">
      <c r="A408" s="555" t="s">
        <v>1437</v>
      </c>
      <c r="B408" s="556">
        <v>140</v>
      </c>
      <c r="C408" s="557">
        <v>0</v>
      </c>
      <c r="D408" s="558" t="s">
        <v>1438</v>
      </c>
      <c r="E408" s="559" t="s">
        <v>1439</v>
      </c>
    </row>
    <row r="409" spans="1:5" ht="38.25" x14ac:dyDescent="0.25">
      <c r="A409" s="555" t="s">
        <v>1440</v>
      </c>
      <c r="B409" s="556">
        <v>75</v>
      </c>
      <c r="C409" s="557">
        <v>50</v>
      </c>
      <c r="D409" s="558" t="s">
        <v>1441</v>
      </c>
      <c r="E409" s="559" t="s">
        <v>1442</v>
      </c>
    </row>
    <row r="410" spans="1:5" ht="38.25" x14ac:dyDescent="0.25">
      <c r="A410" s="555" t="s">
        <v>1443</v>
      </c>
      <c r="B410" s="560">
        <v>0</v>
      </c>
      <c r="C410" s="561">
        <v>73</v>
      </c>
      <c r="D410" s="558" t="s">
        <v>1444</v>
      </c>
      <c r="E410" s="559" t="s">
        <v>1445</v>
      </c>
    </row>
    <row r="411" spans="1:5" ht="25.5" x14ac:dyDescent="0.25">
      <c r="A411" s="555" t="s">
        <v>1446</v>
      </c>
      <c r="B411" s="556">
        <v>0</v>
      </c>
      <c r="C411" s="557">
        <v>94</v>
      </c>
      <c r="D411" s="558" t="s">
        <v>1447</v>
      </c>
      <c r="E411" s="559" t="s">
        <v>1448</v>
      </c>
    </row>
    <row r="412" spans="1:5" ht="204" x14ac:dyDescent="0.25">
      <c r="A412" s="555" t="s">
        <v>1449</v>
      </c>
      <c r="B412" s="556">
        <v>358</v>
      </c>
      <c r="C412" s="557">
        <v>702</v>
      </c>
      <c r="D412" s="558" t="s">
        <v>1450</v>
      </c>
      <c r="E412" s="559" t="s">
        <v>1451</v>
      </c>
    </row>
    <row r="413" spans="1:5" ht="38.25" x14ac:dyDescent="0.25">
      <c r="A413" s="555" t="s">
        <v>1452</v>
      </c>
      <c r="B413" s="556">
        <v>0</v>
      </c>
      <c r="C413" s="557">
        <v>70</v>
      </c>
      <c r="D413" s="558" t="s">
        <v>1453</v>
      </c>
      <c r="E413" s="559" t="s">
        <v>1454</v>
      </c>
    </row>
    <row r="414" spans="1:5" ht="178.5" x14ac:dyDescent="0.25">
      <c r="A414" s="555" t="s">
        <v>1455</v>
      </c>
      <c r="B414" s="556">
        <v>0</v>
      </c>
      <c r="C414" s="557">
        <v>250</v>
      </c>
      <c r="D414" s="558" t="s">
        <v>1456</v>
      </c>
      <c r="E414" s="559" t="s">
        <v>1457</v>
      </c>
    </row>
    <row r="415" spans="1:5" ht="89.25" x14ac:dyDescent="0.25">
      <c r="A415" s="555" t="s">
        <v>1458</v>
      </c>
      <c r="B415" s="556">
        <v>0</v>
      </c>
      <c r="C415" s="557">
        <v>289</v>
      </c>
      <c r="D415" s="558" t="s">
        <v>1459</v>
      </c>
      <c r="E415" s="559" t="s">
        <v>1460</v>
      </c>
    </row>
    <row r="416" spans="1:5" x14ac:dyDescent="0.25">
      <c r="A416" s="555" t="s">
        <v>1461</v>
      </c>
      <c r="B416" s="556">
        <v>0</v>
      </c>
      <c r="C416" s="557">
        <v>32</v>
      </c>
      <c r="D416" s="558" t="s">
        <v>1462</v>
      </c>
      <c r="E416" s="559" t="s">
        <v>1463</v>
      </c>
    </row>
    <row r="417" spans="1:5" ht="63.75" x14ac:dyDescent="0.25">
      <c r="A417" s="555" t="s">
        <v>1464</v>
      </c>
      <c r="B417" s="556">
        <v>0</v>
      </c>
      <c r="C417" s="557">
        <v>90</v>
      </c>
      <c r="D417" s="558" t="s">
        <v>1465</v>
      </c>
      <c r="E417" s="559" t="s">
        <v>1466</v>
      </c>
    </row>
    <row r="418" spans="1:5" ht="25.5" x14ac:dyDescent="0.25">
      <c r="A418" s="555" t="s">
        <v>1467</v>
      </c>
      <c r="B418" s="556">
        <v>0</v>
      </c>
      <c r="C418" s="557">
        <v>42</v>
      </c>
      <c r="D418" s="558" t="s">
        <v>1468</v>
      </c>
      <c r="E418" s="559" t="s">
        <v>1469</v>
      </c>
    </row>
    <row r="419" spans="1:5" ht="76.5" x14ac:dyDescent="0.25">
      <c r="A419" s="555" t="s">
        <v>1470</v>
      </c>
      <c r="B419" s="556">
        <v>0</v>
      </c>
      <c r="C419" s="557">
        <v>100</v>
      </c>
      <c r="D419" s="558" t="s">
        <v>1471</v>
      </c>
      <c r="E419" s="559" t="s">
        <v>1472</v>
      </c>
    </row>
    <row r="420" spans="1:5" ht="25.5" x14ac:dyDescent="0.25">
      <c r="A420" s="555" t="s">
        <v>1473</v>
      </c>
      <c r="B420" s="556">
        <v>0</v>
      </c>
      <c r="C420" s="557">
        <v>200</v>
      </c>
      <c r="D420" s="558" t="s">
        <v>1474</v>
      </c>
      <c r="E420" s="559" t="s">
        <v>1475</v>
      </c>
    </row>
    <row r="421" spans="1:5" ht="25.5" x14ac:dyDescent="0.25">
      <c r="A421" s="555" t="s">
        <v>1476</v>
      </c>
      <c r="B421" s="556">
        <v>0</v>
      </c>
      <c r="C421" s="557">
        <v>135</v>
      </c>
      <c r="D421" s="558" t="s">
        <v>1477</v>
      </c>
      <c r="E421" s="559" t="s">
        <v>1478</v>
      </c>
    </row>
    <row r="422" spans="1:5" x14ac:dyDescent="0.25">
      <c r="A422" s="555" t="s">
        <v>1479</v>
      </c>
      <c r="B422" s="556">
        <v>0</v>
      </c>
      <c r="C422" s="557">
        <v>2534</v>
      </c>
      <c r="D422" s="558" t="s">
        <v>1480</v>
      </c>
      <c r="E422" s="559" t="s">
        <v>1481</v>
      </c>
    </row>
    <row r="423" spans="1:5" ht="51" x14ac:dyDescent="0.25">
      <c r="A423" s="555" t="s">
        <v>1482</v>
      </c>
      <c r="B423" s="556">
        <v>0</v>
      </c>
      <c r="C423" s="557">
        <v>400</v>
      </c>
      <c r="D423" s="558" t="s">
        <v>1483</v>
      </c>
      <c r="E423" s="559" t="s">
        <v>1484</v>
      </c>
    </row>
    <row r="424" spans="1:5" ht="38.25" x14ac:dyDescent="0.25">
      <c r="A424" s="555" t="s">
        <v>1485</v>
      </c>
      <c r="B424" s="556">
        <v>0</v>
      </c>
      <c r="C424" s="557">
        <v>100</v>
      </c>
      <c r="D424" s="558" t="s">
        <v>1486</v>
      </c>
      <c r="E424" s="559" t="s">
        <v>1487</v>
      </c>
    </row>
    <row r="425" spans="1:5" ht="76.5" x14ac:dyDescent="0.25">
      <c r="A425" s="555" t="s">
        <v>1488</v>
      </c>
      <c r="B425" s="556">
        <v>0</v>
      </c>
      <c r="C425" s="557">
        <v>27</v>
      </c>
      <c r="D425" s="558" t="s">
        <v>1489</v>
      </c>
      <c r="E425" s="559" t="s">
        <v>1490</v>
      </c>
    </row>
    <row r="426" spans="1:5" ht="51" x14ac:dyDescent="0.25">
      <c r="A426" s="555" t="s">
        <v>1491</v>
      </c>
      <c r="B426" s="556">
        <v>0</v>
      </c>
      <c r="C426" s="557">
        <v>1430</v>
      </c>
      <c r="D426" s="558" t="s">
        <v>1492</v>
      </c>
      <c r="E426" s="559" t="s">
        <v>1493</v>
      </c>
    </row>
    <row r="427" spans="1:5" ht="25.5" x14ac:dyDescent="0.25">
      <c r="A427" s="555" t="s">
        <v>1494</v>
      </c>
      <c r="B427" s="556">
        <v>0</v>
      </c>
      <c r="C427" s="557">
        <v>95</v>
      </c>
      <c r="D427" s="558" t="s">
        <v>1495</v>
      </c>
      <c r="E427" s="559" t="s">
        <v>1496</v>
      </c>
    </row>
    <row r="428" spans="1:5" ht="63.75" x14ac:dyDescent="0.25">
      <c r="A428" s="555" t="s">
        <v>1497</v>
      </c>
      <c r="B428" s="556">
        <v>0</v>
      </c>
      <c r="C428" s="557">
        <v>30</v>
      </c>
      <c r="D428" s="558" t="s">
        <v>1498</v>
      </c>
      <c r="E428" s="559" t="s">
        <v>1499</v>
      </c>
    </row>
    <row r="429" spans="1:5" ht="38.25" x14ac:dyDescent="0.25">
      <c r="A429" s="555" t="s">
        <v>1500</v>
      </c>
      <c r="B429" s="556">
        <v>0</v>
      </c>
      <c r="C429" s="557">
        <v>21</v>
      </c>
      <c r="D429" s="558" t="s">
        <v>1501</v>
      </c>
      <c r="E429" s="559" t="s">
        <v>1502</v>
      </c>
    </row>
    <row r="430" spans="1:5" ht="76.5" x14ac:dyDescent="0.25">
      <c r="A430" s="555" t="s">
        <v>1503</v>
      </c>
      <c r="B430" s="556">
        <v>0</v>
      </c>
      <c r="C430" s="557">
        <v>76</v>
      </c>
      <c r="D430" s="558" t="s">
        <v>1504</v>
      </c>
      <c r="E430" s="559" t="s">
        <v>1505</v>
      </c>
    </row>
    <row r="431" spans="1:5" x14ac:dyDescent="0.25">
      <c r="A431" s="555" t="s">
        <v>1506</v>
      </c>
      <c r="B431" s="556">
        <v>0</v>
      </c>
      <c r="C431" s="557">
        <v>125</v>
      </c>
      <c r="D431" s="558" t="s">
        <v>1507</v>
      </c>
      <c r="E431" s="559" t="s">
        <v>1508</v>
      </c>
    </row>
    <row r="432" spans="1:5" ht="76.5" x14ac:dyDescent="0.25">
      <c r="A432" s="555" t="s">
        <v>1509</v>
      </c>
      <c r="B432" s="556">
        <v>0</v>
      </c>
      <c r="C432" s="557">
        <v>125</v>
      </c>
      <c r="D432" s="558" t="s">
        <v>1510</v>
      </c>
      <c r="E432" s="559" t="s">
        <v>1511</v>
      </c>
    </row>
    <row r="433" spans="1:5" ht="38.25" x14ac:dyDescent="0.25">
      <c r="A433" s="555" t="s">
        <v>1512</v>
      </c>
      <c r="B433" s="556">
        <v>0</v>
      </c>
      <c r="C433" s="557">
        <v>160</v>
      </c>
      <c r="D433" s="558" t="s">
        <v>1513</v>
      </c>
      <c r="E433" s="559" t="s">
        <v>1514</v>
      </c>
    </row>
    <row r="434" spans="1:5" ht="51" x14ac:dyDescent="0.25">
      <c r="A434" s="555" t="s">
        <v>1515</v>
      </c>
      <c r="B434" s="556">
        <v>0</v>
      </c>
      <c r="C434" s="557">
        <v>75</v>
      </c>
      <c r="D434" s="558" t="s">
        <v>1516</v>
      </c>
      <c r="E434" s="559" t="s">
        <v>1517</v>
      </c>
    </row>
    <row r="435" spans="1:5" ht="51" x14ac:dyDescent="0.25">
      <c r="A435" s="555" t="s">
        <v>1518</v>
      </c>
      <c r="B435" s="556">
        <v>0</v>
      </c>
      <c r="C435" s="557">
        <v>329</v>
      </c>
      <c r="D435" s="558" t="s">
        <v>1519</v>
      </c>
      <c r="E435" s="559" t="s">
        <v>1520</v>
      </c>
    </row>
    <row r="436" spans="1:5" x14ac:dyDescent="0.25">
      <c r="A436" s="555" t="s">
        <v>1521</v>
      </c>
      <c r="B436" s="556">
        <v>0</v>
      </c>
      <c r="C436" s="557">
        <v>60</v>
      </c>
      <c r="D436" s="558" t="s">
        <v>1522</v>
      </c>
      <c r="E436" s="559" t="s">
        <v>1523</v>
      </c>
    </row>
    <row r="437" spans="1:5" ht="76.5" x14ac:dyDescent="0.25">
      <c r="A437" s="555" t="s">
        <v>1524</v>
      </c>
      <c r="B437" s="556">
        <v>0</v>
      </c>
      <c r="C437" s="557">
        <v>50</v>
      </c>
      <c r="D437" s="558" t="s">
        <v>1525</v>
      </c>
      <c r="E437" s="559" t="s">
        <v>1526</v>
      </c>
    </row>
    <row r="438" spans="1:5" ht="63.75" x14ac:dyDescent="0.25">
      <c r="A438" s="555" t="s">
        <v>1527</v>
      </c>
      <c r="B438" s="556">
        <v>0</v>
      </c>
      <c r="C438" s="557">
        <v>50</v>
      </c>
      <c r="D438" s="558" t="s">
        <v>1528</v>
      </c>
      <c r="E438" s="559" t="s">
        <v>1529</v>
      </c>
    </row>
    <row r="439" spans="1:5" x14ac:dyDescent="0.25">
      <c r="A439" s="555" t="s">
        <v>1530</v>
      </c>
      <c r="B439" s="26">
        <v>0</v>
      </c>
      <c r="C439" s="27">
        <v>60</v>
      </c>
      <c r="D439" s="558" t="s">
        <v>1531</v>
      </c>
      <c r="E439" s="559" t="s">
        <v>1532</v>
      </c>
    </row>
    <row r="440" spans="1:5" ht="25.5" x14ac:dyDescent="0.25">
      <c r="A440" s="555" t="s">
        <v>1533</v>
      </c>
      <c r="B440" s="556">
        <v>0</v>
      </c>
      <c r="C440" s="557">
        <v>10</v>
      </c>
      <c r="D440" s="558" t="s">
        <v>1534</v>
      </c>
      <c r="E440" s="559" t="s">
        <v>1535</v>
      </c>
    </row>
    <row r="441" spans="1:5" ht="51" x14ac:dyDescent="0.25">
      <c r="A441" s="555" t="s">
        <v>1536</v>
      </c>
      <c r="B441" s="556">
        <v>0</v>
      </c>
      <c r="C441" s="557">
        <v>100</v>
      </c>
      <c r="D441" s="558" t="s">
        <v>1537</v>
      </c>
      <c r="E441" s="559" t="s">
        <v>1538</v>
      </c>
    </row>
    <row r="442" spans="1:5" ht="89.25" x14ac:dyDescent="0.25">
      <c r="A442" s="555" t="s">
        <v>1539</v>
      </c>
      <c r="B442" s="556">
        <v>0</v>
      </c>
      <c r="C442" s="557">
        <v>150</v>
      </c>
      <c r="D442" s="558" t="s">
        <v>1540</v>
      </c>
      <c r="E442" s="559" t="s">
        <v>1541</v>
      </c>
    </row>
    <row r="443" spans="1:5" ht="38.25" x14ac:dyDescent="0.25">
      <c r="A443" s="555" t="s">
        <v>1542</v>
      </c>
      <c r="B443" s="556">
        <v>0</v>
      </c>
      <c r="C443" s="557">
        <v>100</v>
      </c>
      <c r="D443" s="558" t="s">
        <v>1543</v>
      </c>
      <c r="E443" s="559" t="s">
        <v>1544</v>
      </c>
    </row>
    <row r="444" spans="1:5" ht="38.25" x14ac:dyDescent="0.25">
      <c r="A444" s="555" t="s">
        <v>1545</v>
      </c>
      <c r="B444" s="556">
        <v>0</v>
      </c>
      <c r="C444" s="557">
        <v>150</v>
      </c>
      <c r="D444" s="558" t="s">
        <v>1444</v>
      </c>
      <c r="E444" s="559" t="s">
        <v>1546</v>
      </c>
    </row>
    <row r="445" spans="1:5" ht="25.5" x14ac:dyDescent="0.25">
      <c r="A445" s="555" t="s">
        <v>1547</v>
      </c>
      <c r="B445" s="556">
        <v>0</v>
      </c>
      <c r="C445" s="557">
        <v>80</v>
      </c>
      <c r="D445" s="558" t="s">
        <v>1548</v>
      </c>
      <c r="E445" s="559" t="s">
        <v>1549</v>
      </c>
    </row>
    <row r="446" spans="1:5" ht="38.25" x14ac:dyDescent="0.25">
      <c r="A446" s="555" t="s">
        <v>1550</v>
      </c>
      <c r="B446" s="556">
        <v>0</v>
      </c>
      <c r="C446" s="557">
        <v>250</v>
      </c>
      <c r="D446" s="558" t="s">
        <v>1551</v>
      </c>
      <c r="E446" s="559" t="s">
        <v>1552</v>
      </c>
    </row>
    <row r="447" spans="1:5" ht="89.25" x14ac:dyDescent="0.25">
      <c r="A447" s="555" t="s">
        <v>1553</v>
      </c>
      <c r="B447" s="556">
        <v>0</v>
      </c>
      <c r="C447" s="557">
        <v>400</v>
      </c>
      <c r="D447" s="558" t="s">
        <v>1554</v>
      </c>
      <c r="E447" s="559" t="s">
        <v>1555</v>
      </c>
    </row>
    <row r="448" spans="1:5" ht="114.75" x14ac:dyDescent="0.25">
      <c r="A448" s="555" t="s">
        <v>1556</v>
      </c>
      <c r="B448" s="556">
        <v>330</v>
      </c>
      <c r="C448" s="557">
        <v>0</v>
      </c>
      <c r="D448" s="558" t="s">
        <v>1557</v>
      </c>
      <c r="E448" s="559" t="s">
        <v>1558</v>
      </c>
    </row>
    <row r="449" spans="1:5" ht="38.25" x14ac:dyDescent="0.25">
      <c r="A449" s="555" t="s">
        <v>1559</v>
      </c>
      <c r="B449" s="556">
        <v>0</v>
      </c>
      <c r="C449" s="557">
        <v>60</v>
      </c>
      <c r="D449" s="558" t="s">
        <v>1560</v>
      </c>
      <c r="E449" s="559" t="s">
        <v>1561</v>
      </c>
    </row>
    <row r="450" spans="1:5" ht="25.5" x14ac:dyDescent="0.25">
      <c r="A450" s="555" t="s">
        <v>1562</v>
      </c>
      <c r="B450" s="556">
        <v>275</v>
      </c>
      <c r="C450" s="557">
        <v>0</v>
      </c>
      <c r="D450" s="558" t="s">
        <v>1563</v>
      </c>
      <c r="E450" s="559" t="s">
        <v>1564</v>
      </c>
    </row>
    <row r="451" spans="1:5" ht="38.25" x14ac:dyDescent="0.25">
      <c r="A451" s="555" t="s">
        <v>1565</v>
      </c>
      <c r="B451" s="556">
        <v>0</v>
      </c>
      <c r="C451" s="557">
        <v>90</v>
      </c>
      <c r="D451" s="558" t="s">
        <v>1566</v>
      </c>
      <c r="E451" s="559" t="s">
        <v>1567</v>
      </c>
    </row>
    <row r="452" spans="1:5" x14ac:dyDescent="0.25">
      <c r="A452" s="555" t="s">
        <v>1568</v>
      </c>
      <c r="B452" s="556">
        <v>200</v>
      </c>
      <c r="C452" s="557">
        <v>0</v>
      </c>
      <c r="D452" s="558" t="s">
        <v>1569</v>
      </c>
      <c r="E452" s="559" t="s">
        <v>1570</v>
      </c>
    </row>
    <row r="453" spans="1:5" ht="25.5" x14ac:dyDescent="0.25">
      <c r="A453" s="555" t="s">
        <v>1571</v>
      </c>
      <c r="B453" s="556">
        <v>350</v>
      </c>
      <c r="C453" s="557">
        <v>0</v>
      </c>
      <c r="D453" s="558" t="s">
        <v>1572</v>
      </c>
      <c r="E453" s="559" t="s">
        <v>1573</v>
      </c>
    </row>
    <row r="454" spans="1:5" ht="63.75" x14ac:dyDescent="0.25">
      <c r="A454" s="555" t="s">
        <v>1574</v>
      </c>
      <c r="B454" s="556">
        <v>400</v>
      </c>
      <c r="C454" s="557">
        <v>0</v>
      </c>
      <c r="D454" s="558" t="s">
        <v>1575</v>
      </c>
      <c r="E454" s="559" t="s">
        <v>1576</v>
      </c>
    </row>
    <row r="455" spans="1:5" ht="51" x14ac:dyDescent="0.25">
      <c r="A455" s="555" t="s">
        <v>1577</v>
      </c>
      <c r="B455" s="556">
        <v>0</v>
      </c>
      <c r="C455" s="557">
        <v>158</v>
      </c>
      <c r="D455" s="558" t="s">
        <v>1578</v>
      </c>
      <c r="E455" s="559" t="s">
        <v>1579</v>
      </c>
    </row>
    <row r="456" spans="1:5" ht="102" x14ac:dyDescent="0.25">
      <c r="A456" s="555" t="s">
        <v>1580</v>
      </c>
      <c r="B456" s="556">
        <v>358</v>
      </c>
      <c r="C456" s="557">
        <v>5</v>
      </c>
      <c r="D456" s="558" t="s">
        <v>1581</v>
      </c>
      <c r="E456" s="559" t="s">
        <v>1582</v>
      </c>
    </row>
    <row r="457" spans="1:5" ht="38.25" x14ac:dyDescent="0.25">
      <c r="A457" s="555" t="s">
        <v>1583</v>
      </c>
      <c r="B457" s="556">
        <v>1192</v>
      </c>
      <c r="C457" s="557">
        <v>0</v>
      </c>
      <c r="D457" s="558" t="s">
        <v>1584</v>
      </c>
      <c r="E457" s="559" t="s">
        <v>1585</v>
      </c>
    </row>
    <row r="458" spans="1:5" ht="51" x14ac:dyDescent="0.25">
      <c r="A458" s="555" t="s">
        <v>1586</v>
      </c>
      <c r="B458" s="556">
        <v>152</v>
      </c>
      <c r="C458" s="557">
        <v>0</v>
      </c>
      <c r="D458" s="558" t="s">
        <v>1587</v>
      </c>
      <c r="E458" s="559" t="s">
        <v>1588</v>
      </c>
    </row>
    <row r="459" spans="1:5" ht="67.5" customHeight="1" x14ac:dyDescent="0.25">
      <c r="A459" s="555" t="s">
        <v>1589</v>
      </c>
      <c r="B459" s="556">
        <v>3110</v>
      </c>
      <c r="C459" s="557">
        <v>0</v>
      </c>
      <c r="D459" s="558" t="s">
        <v>1590</v>
      </c>
      <c r="E459" s="559" t="s">
        <v>1591</v>
      </c>
    </row>
    <row r="460" spans="1:5" ht="15.75" thickBot="1" x14ac:dyDescent="0.3">
      <c r="A460" s="562" t="s">
        <v>4</v>
      </c>
      <c r="B460" s="30">
        <f>SUM(B367:B459)</f>
        <v>9772</v>
      </c>
      <c r="C460" s="31">
        <f>SUM(C367:C459)</f>
        <v>14061</v>
      </c>
      <c r="D460" s="562"/>
      <c r="E460" s="563"/>
    </row>
    <row r="461" spans="1:5" ht="15.75" thickBot="1" x14ac:dyDescent="0.3"/>
    <row r="462" spans="1:5" x14ac:dyDescent="0.25">
      <c r="A462" s="1039" t="s">
        <v>619</v>
      </c>
      <c r="B462" s="952" t="s">
        <v>65</v>
      </c>
      <c r="C462" s="1041"/>
      <c r="D462" s="1042" t="s">
        <v>82</v>
      </c>
      <c r="E462" s="1043"/>
    </row>
    <row r="463" spans="1:5" x14ac:dyDescent="0.25">
      <c r="A463" s="1040"/>
      <c r="B463" s="283" t="s">
        <v>114</v>
      </c>
      <c r="C463" s="135" t="s">
        <v>115</v>
      </c>
      <c r="D463" s="300" t="s">
        <v>84</v>
      </c>
      <c r="E463" s="285" t="s">
        <v>83</v>
      </c>
    </row>
    <row r="464" spans="1:5" ht="15.75" thickBot="1" x14ac:dyDescent="0.3">
      <c r="A464" s="16" t="s">
        <v>80</v>
      </c>
      <c r="B464" s="13"/>
      <c r="C464" s="33"/>
      <c r="D464" s="566"/>
      <c r="E464" s="567"/>
    </row>
    <row r="465" spans="1:5" x14ac:dyDescent="0.25">
      <c r="A465" s="35" t="s">
        <v>1592</v>
      </c>
      <c r="B465" s="568">
        <v>0</v>
      </c>
      <c r="C465" s="569">
        <v>192</v>
      </c>
      <c r="D465" s="570" t="s">
        <v>1593</v>
      </c>
      <c r="E465" s="571" t="s">
        <v>1594</v>
      </c>
    </row>
    <row r="466" spans="1:5" x14ac:dyDescent="0.25">
      <c r="A466" s="35" t="s">
        <v>1595</v>
      </c>
      <c r="B466" s="568">
        <v>0</v>
      </c>
      <c r="C466" s="569">
        <v>0</v>
      </c>
      <c r="D466" s="572">
        <v>0</v>
      </c>
      <c r="E466" s="573">
        <v>201</v>
      </c>
    </row>
    <row r="467" spans="1:5" x14ac:dyDescent="0.25">
      <c r="A467" s="35" t="s">
        <v>1596</v>
      </c>
      <c r="B467" s="568">
        <v>0</v>
      </c>
      <c r="C467" s="569">
        <v>0</v>
      </c>
      <c r="D467" s="572">
        <v>0</v>
      </c>
      <c r="E467" s="573">
        <v>840</v>
      </c>
    </row>
    <row r="468" spans="1:5" x14ac:dyDescent="0.25">
      <c r="A468" s="35" t="s">
        <v>1597</v>
      </c>
      <c r="B468" s="568">
        <v>0</v>
      </c>
      <c r="C468" s="569">
        <v>428</v>
      </c>
      <c r="D468" s="572">
        <v>3</v>
      </c>
      <c r="E468" s="573">
        <v>34</v>
      </c>
    </row>
    <row r="469" spans="1:5" x14ac:dyDescent="0.25">
      <c r="A469" s="35" t="s">
        <v>1598</v>
      </c>
      <c r="B469" s="568">
        <v>0</v>
      </c>
      <c r="C469" s="569">
        <v>0</v>
      </c>
      <c r="D469" s="572">
        <v>0</v>
      </c>
      <c r="E469" s="573">
        <v>894</v>
      </c>
    </row>
    <row r="470" spans="1:5" x14ac:dyDescent="0.25">
      <c r="A470" s="35" t="s">
        <v>1599</v>
      </c>
      <c r="B470" s="568">
        <v>0</v>
      </c>
      <c r="C470" s="569">
        <v>0</v>
      </c>
      <c r="D470" s="572">
        <v>36</v>
      </c>
      <c r="E470" s="573">
        <v>307</v>
      </c>
    </row>
    <row r="471" spans="1:5" x14ac:dyDescent="0.25">
      <c r="A471" s="35" t="s">
        <v>1600</v>
      </c>
      <c r="B471" s="568">
        <v>0</v>
      </c>
      <c r="C471" s="569">
        <v>395</v>
      </c>
      <c r="D471" s="572">
        <v>0</v>
      </c>
      <c r="E471" s="573">
        <v>38</v>
      </c>
    </row>
    <row r="472" spans="1:5" x14ac:dyDescent="0.25">
      <c r="A472" s="35" t="s">
        <v>1601</v>
      </c>
      <c r="B472" s="568">
        <v>0</v>
      </c>
      <c r="C472" s="569">
        <v>2072</v>
      </c>
      <c r="D472" s="572"/>
      <c r="E472" s="573"/>
    </row>
    <row r="473" spans="1:5" x14ac:dyDescent="0.25">
      <c r="A473" s="35" t="s">
        <v>1602</v>
      </c>
      <c r="B473" s="568">
        <v>0</v>
      </c>
      <c r="C473" s="569">
        <v>0</v>
      </c>
      <c r="D473" s="572">
        <v>0</v>
      </c>
      <c r="E473" s="573">
        <v>38</v>
      </c>
    </row>
    <row r="474" spans="1:5" x14ac:dyDescent="0.25">
      <c r="A474" s="35" t="s">
        <v>1603</v>
      </c>
      <c r="B474" s="568">
        <v>0</v>
      </c>
      <c r="C474" s="569">
        <v>187</v>
      </c>
      <c r="D474" s="572">
        <v>0</v>
      </c>
      <c r="E474" s="573">
        <v>6</v>
      </c>
    </row>
    <row r="475" spans="1:5" x14ac:dyDescent="0.25">
      <c r="A475" s="35" t="s">
        <v>1604</v>
      </c>
      <c r="B475" s="568">
        <v>0</v>
      </c>
      <c r="C475" s="569">
        <v>40</v>
      </c>
      <c r="D475" s="572">
        <v>0</v>
      </c>
      <c r="E475" s="573">
        <v>5</v>
      </c>
    </row>
    <row r="476" spans="1:5" x14ac:dyDescent="0.25">
      <c r="A476" s="35" t="s">
        <v>1605</v>
      </c>
      <c r="B476" s="568">
        <v>0</v>
      </c>
      <c r="C476" s="569">
        <v>5110</v>
      </c>
      <c r="D476" s="572">
        <v>0</v>
      </c>
      <c r="E476" s="573">
        <v>313</v>
      </c>
    </row>
    <row r="477" spans="1:5" x14ac:dyDescent="0.25">
      <c r="A477" s="35" t="s">
        <v>1606</v>
      </c>
      <c r="B477" s="568">
        <v>0</v>
      </c>
      <c r="C477" s="569">
        <v>2425</v>
      </c>
      <c r="D477" s="572">
        <v>0</v>
      </c>
      <c r="E477" s="573">
        <v>499</v>
      </c>
    </row>
    <row r="478" spans="1:5" x14ac:dyDescent="0.25">
      <c r="A478" s="35" t="s">
        <v>1607</v>
      </c>
      <c r="B478" s="568">
        <v>0</v>
      </c>
      <c r="C478" s="569">
        <v>235</v>
      </c>
      <c r="D478" s="572">
        <v>0</v>
      </c>
      <c r="E478" s="573">
        <v>4</v>
      </c>
    </row>
    <row r="479" spans="1:5" x14ac:dyDescent="0.25">
      <c r="A479" s="35" t="s">
        <v>1608</v>
      </c>
      <c r="B479" s="568">
        <v>0</v>
      </c>
      <c r="C479" s="569">
        <v>1036</v>
      </c>
      <c r="D479" s="572">
        <v>0</v>
      </c>
      <c r="E479" s="573">
        <v>23</v>
      </c>
    </row>
    <row r="480" spans="1:5" x14ac:dyDescent="0.25">
      <c r="A480" s="35" t="s">
        <v>1609</v>
      </c>
      <c r="B480" s="568">
        <v>0</v>
      </c>
      <c r="C480" s="569">
        <v>120</v>
      </c>
      <c r="D480" s="572">
        <v>0</v>
      </c>
      <c r="E480" s="573">
        <v>10</v>
      </c>
    </row>
    <row r="481" spans="1:5" x14ac:dyDescent="0.25">
      <c r="A481" s="35" t="s">
        <v>1610</v>
      </c>
      <c r="B481" s="568">
        <v>0</v>
      </c>
      <c r="C481" s="569">
        <v>527</v>
      </c>
      <c r="D481" s="572">
        <v>0</v>
      </c>
      <c r="E481" s="573">
        <v>21</v>
      </c>
    </row>
    <row r="482" spans="1:5" x14ac:dyDescent="0.25">
      <c r="A482" s="35" t="s">
        <v>1611</v>
      </c>
      <c r="B482" s="568">
        <v>0</v>
      </c>
      <c r="C482" s="569">
        <v>118</v>
      </c>
      <c r="D482" s="572" t="s">
        <v>1612</v>
      </c>
      <c r="E482" s="573" t="s">
        <v>1613</v>
      </c>
    </row>
    <row r="483" spans="1:5" x14ac:dyDescent="0.25">
      <c r="A483" s="35" t="s">
        <v>1614</v>
      </c>
      <c r="B483" s="568">
        <v>800</v>
      </c>
      <c r="C483" s="569">
        <v>0</v>
      </c>
      <c r="D483" s="572" t="s">
        <v>1612</v>
      </c>
      <c r="E483" s="573" t="s">
        <v>1613</v>
      </c>
    </row>
    <row r="484" spans="1:5" x14ac:dyDescent="0.25">
      <c r="A484" s="35" t="s">
        <v>1615</v>
      </c>
      <c r="B484" s="568">
        <v>1500</v>
      </c>
      <c r="C484" s="569">
        <v>0</v>
      </c>
      <c r="D484" s="572">
        <v>0</v>
      </c>
      <c r="E484" s="573">
        <v>3</v>
      </c>
    </row>
    <row r="485" spans="1:5" x14ac:dyDescent="0.25">
      <c r="A485" s="35" t="s">
        <v>1616</v>
      </c>
      <c r="B485" s="568">
        <v>0</v>
      </c>
      <c r="C485" s="569">
        <v>241</v>
      </c>
      <c r="D485" s="572">
        <v>0</v>
      </c>
      <c r="E485" s="573">
        <v>4</v>
      </c>
    </row>
    <row r="486" spans="1:5" x14ac:dyDescent="0.25">
      <c r="A486" s="35" t="s">
        <v>1617</v>
      </c>
      <c r="B486" s="568">
        <v>0</v>
      </c>
      <c r="C486" s="569">
        <v>768</v>
      </c>
      <c r="D486" s="572">
        <v>0</v>
      </c>
      <c r="E486" s="573">
        <v>20</v>
      </c>
    </row>
    <row r="487" spans="1:5" x14ac:dyDescent="0.25">
      <c r="A487" s="35" t="s">
        <v>1618</v>
      </c>
      <c r="B487" s="568">
        <v>0</v>
      </c>
      <c r="C487" s="569">
        <v>49</v>
      </c>
      <c r="D487" s="572">
        <v>0</v>
      </c>
      <c r="E487" s="573">
        <v>3</v>
      </c>
    </row>
    <row r="488" spans="1:5" x14ac:dyDescent="0.25">
      <c r="A488" s="35" t="s">
        <v>1619</v>
      </c>
      <c r="B488" s="568">
        <v>0</v>
      </c>
      <c r="C488" s="569">
        <v>640</v>
      </c>
      <c r="D488" s="572">
        <v>0</v>
      </c>
      <c r="E488" s="573">
        <v>2</v>
      </c>
    </row>
    <row r="489" spans="1:5" x14ac:dyDescent="0.25">
      <c r="A489" s="35" t="s">
        <v>1620</v>
      </c>
      <c r="B489" s="568">
        <v>0</v>
      </c>
      <c r="C489" s="569">
        <v>151</v>
      </c>
      <c r="D489" s="572">
        <v>0</v>
      </c>
      <c r="E489" s="573">
        <v>7</v>
      </c>
    </row>
    <row r="490" spans="1:5" x14ac:dyDescent="0.25">
      <c r="A490" s="35" t="s">
        <v>1621</v>
      </c>
      <c r="B490" s="568">
        <v>0</v>
      </c>
      <c r="C490" s="569">
        <v>826</v>
      </c>
      <c r="D490" s="572">
        <v>0</v>
      </c>
      <c r="E490" s="573">
        <v>25</v>
      </c>
    </row>
    <row r="491" spans="1:5" x14ac:dyDescent="0.25">
      <c r="A491" s="35" t="s">
        <v>1622</v>
      </c>
      <c r="B491" s="568">
        <v>0</v>
      </c>
      <c r="C491" s="569">
        <v>295</v>
      </c>
      <c r="D491" s="572">
        <v>0</v>
      </c>
      <c r="E491" s="573">
        <v>1</v>
      </c>
    </row>
    <row r="492" spans="1:5" x14ac:dyDescent="0.25">
      <c r="A492" s="35" t="s">
        <v>1623</v>
      </c>
      <c r="B492" s="568">
        <v>0</v>
      </c>
      <c r="C492" s="569">
        <v>0</v>
      </c>
      <c r="D492" s="572">
        <v>25</v>
      </c>
      <c r="E492" s="573">
        <v>282</v>
      </c>
    </row>
    <row r="493" spans="1:5" x14ac:dyDescent="0.25">
      <c r="A493" s="35" t="s">
        <v>1624</v>
      </c>
      <c r="B493" s="568">
        <v>0</v>
      </c>
      <c r="C493" s="569">
        <v>40</v>
      </c>
      <c r="D493" s="572">
        <v>0</v>
      </c>
      <c r="E493" s="573">
        <v>3</v>
      </c>
    </row>
    <row r="494" spans="1:5" x14ac:dyDescent="0.25">
      <c r="A494" s="35" t="s">
        <v>1625</v>
      </c>
      <c r="B494" s="568">
        <v>0</v>
      </c>
      <c r="C494" s="569">
        <v>126</v>
      </c>
      <c r="D494" s="572">
        <v>1</v>
      </c>
      <c r="E494" s="573">
        <v>3</v>
      </c>
    </row>
    <row r="495" spans="1:5" x14ac:dyDescent="0.25">
      <c r="A495" s="35" t="s">
        <v>1626</v>
      </c>
      <c r="B495" s="568">
        <v>0</v>
      </c>
      <c r="C495" s="569">
        <v>1063</v>
      </c>
      <c r="D495" s="572">
        <v>0</v>
      </c>
      <c r="E495" s="573">
        <v>35</v>
      </c>
    </row>
    <row r="496" spans="1:5" x14ac:dyDescent="0.25">
      <c r="A496" s="35" t="s">
        <v>1627</v>
      </c>
      <c r="B496" s="568">
        <v>0</v>
      </c>
      <c r="C496" s="569">
        <v>50</v>
      </c>
      <c r="D496" s="572">
        <v>0</v>
      </c>
      <c r="E496" s="573">
        <v>94</v>
      </c>
    </row>
    <row r="497" spans="1:5" x14ac:dyDescent="0.25">
      <c r="A497" s="35" t="s">
        <v>1628</v>
      </c>
      <c r="B497" s="568">
        <v>0</v>
      </c>
      <c r="C497" s="569">
        <v>219</v>
      </c>
      <c r="D497" s="572">
        <v>0</v>
      </c>
      <c r="E497" s="573">
        <v>380</v>
      </c>
    </row>
    <row r="498" spans="1:5" ht="15.75" thickBot="1" x14ac:dyDescent="0.3">
      <c r="A498" s="35" t="s">
        <v>1629</v>
      </c>
      <c r="B498" s="568">
        <v>0</v>
      </c>
      <c r="C498" s="569">
        <v>953</v>
      </c>
      <c r="D498" s="574">
        <v>0</v>
      </c>
      <c r="E498" s="575">
        <v>2</v>
      </c>
    </row>
    <row r="499" spans="1:5" ht="15.75" thickBot="1" x14ac:dyDescent="0.3">
      <c r="A499" s="20" t="s">
        <v>4</v>
      </c>
      <c r="B499" s="301">
        <f>SUM(B465:B498)</f>
        <v>2300</v>
      </c>
      <c r="C499" s="301">
        <f>SUM(C465:C498)</f>
        <v>18306</v>
      </c>
      <c r="D499" s="576"/>
      <c r="E499" s="577"/>
    </row>
    <row r="500" spans="1:5" ht="15.75" thickBot="1" x14ac:dyDescent="0.3"/>
    <row r="501" spans="1:5" x14ac:dyDescent="0.25">
      <c r="A501" s="1039" t="s">
        <v>2318</v>
      </c>
      <c r="B501" s="952" t="s">
        <v>65</v>
      </c>
      <c r="C501" s="1041"/>
      <c r="D501" s="1042" t="s">
        <v>82</v>
      </c>
      <c r="E501" s="1043"/>
    </row>
    <row r="502" spans="1:5" x14ac:dyDescent="0.25">
      <c r="A502" s="1040"/>
      <c r="B502" s="283" t="s">
        <v>114</v>
      </c>
      <c r="C502" s="135" t="s">
        <v>115</v>
      </c>
      <c r="D502" s="300" t="s">
        <v>84</v>
      </c>
      <c r="E502" s="285" t="s">
        <v>83</v>
      </c>
    </row>
    <row r="503" spans="1:5" x14ac:dyDescent="0.25">
      <c r="A503" s="16" t="s">
        <v>80</v>
      </c>
      <c r="B503" s="13"/>
      <c r="C503" s="33"/>
      <c r="D503" s="16"/>
      <c r="E503" s="44"/>
    </row>
    <row r="504" spans="1:5" x14ac:dyDescent="0.25">
      <c r="A504" s="1065" t="s">
        <v>1630</v>
      </c>
      <c r="B504" s="1066"/>
      <c r="C504" s="1066"/>
      <c r="D504" s="1066"/>
      <c r="E504" s="1067"/>
    </row>
    <row r="505" spans="1:5" x14ac:dyDescent="0.25">
      <c r="A505" s="1068" t="s">
        <v>1631</v>
      </c>
      <c r="B505" s="1069"/>
      <c r="C505" s="1069"/>
      <c r="D505" s="1069"/>
      <c r="E505" s="1070"/>
    </row>
    <row r="506" spans="1:5" ht="25.5" x14ac:dyDescent="0.25">
      <c r="A506" s="584" t="s">
        <v>1632</v>
      </c>
      <c r="B506" s="1056">
        <v>0</v>
      </c>
      <c r="C506" s="1059">
        <v>2793</v>
      </c>
      <c r="D506" s="578">
        <v>0</v>
      </c>
      <c r="E506" s="585">
        <v>15</v>
      </c>
    </row>
    <row r="507" spans="1:5" ht="25.5" x14ac:dyDescent="0.25">
      <c r="A507" s="584" t="s">
        <v>1633</v>
      </c>
      <c r="B507" s="1057"/>
      <c r="C507" s="1060"/>
      <c r="D507" s="578">
        <v>0</v>
      </c>
      <c r="E507" s="585">
        <v>9</v>
      </c>
    </row>
    <row r="508" spans="1:5" ht="25.5" x14ac:dyDescent="0.25">
      <c r="A508" s="584" t="s">
        <v>1634</v>
      </c>
      <c r="B508" s="1057"/>
      <c r="C508" s="1061"/>
      <c r="D508" s="578">
        <v>0</v>
      </c>
      <c r="E508" s="585">
        <v>6</v>
      </c>
    </row>
    <row r="509" spans="1:5" x14ac:dyDescent="0.25">
      <c r="A509" s="586" t="s">
        <v>1635</v>
      </c>
      <c r="B509" s="1058"/>
      <c r="C509" s="579">
        <v>900</v>
      </c>
      <c r="D509" s="578">
        <v>0</v>
      </c>
      <c r="E509" s="585">
        <v>3</v>
      </c>
    </row>
    <row r="510" spans="1:5" x14ac:dyDescent="0.25">
      <c r="A510" s="1062" t="s">
        <v>1636</v>
      </c>
      <c r="B510" s="1063"/>
      <c r="C510" s="1063"/>
      <c r="D510" s="1063"/>
      <c r="E510" s="1064"/>
    </row>
    <row r="511" spans="1:5" x14ac:dyDescent="0.25">
      <c r="A511" s="586" t="s">
        <v>1637</v>
      </c>
      <c r="B511" s="1056">
        <v>0</v>
      </c>
      <c r="C511" s="1059">
        <v>700</v>
      </c>
      <c r="D511" s="578">
        <v>0</v>
      </c>
      <c r="E511" s="585">
        <v>1</v>
      </c>
    </row>
    <row r="512" spans="1:5" x14ac:dyDescent="0.25">
      <c r="A512" s="586" t="s">
        <v>1638</v>
      </c>
      <c r="B512" s="1057"/>
      <c r="C512" s="1060"/>
      <c r="D512" s="578">
        <v>0</v>
      </c>
      <c r="E512" s="585">
        <v>45</v>
      </c>
    </row>
    <row r="513" spans="1:5" x14ac:dyDescent="0.25">
      <c r="A513" s="586" t="s">
        <v>1639</v>
      </c>
      <c r="B513" s="1057"/>
      <c r="C513" s="1060"/>
      <c r="D513" s="578">
        <v>0</v>
      </c>
      <c r="E513" s="585">
        <v>15</v>
      </c>
    </row>
    <row r="514" spans="1:5" x14ac:dyDescent="0.25">
      <c r="A514" s="586" t="s">
        <v>1640</v>
      </c>
      <c r="B514" s="1058"/>
      <c r="C514" s="1061"/>
      <c r="D514" s="578">
        <v>0</v>
      </c>
      <c r="E514" s="585">
        <v>1</v>
      </c>
    </row>
    <row r="515" spans="1:5" x14ac:dyDescent="0.25">
      <c r="A515" s="1062" t="s">
        <v>1641</v>
      </c>
      <c r="B515" s="1063"/>
      <c r="C515" s="1063"/>
      <c r="D515" s="1063"/>
      <c r="E515" s="1064"/>
    </row>
    <row r="516" spans="1:5" ht="25.5" x14ac:dyDescent="0.25">
      <c r="A516" s="587" t="s">
        <v>1642</v>
      </c>
      <c r="B516" s="1056">
        <v>0</v>
      </c>
      <c r="C516" s="1059">
        <v>2900</v>
      </c>
      <c r="D516" s="578" t="s">
        <v>1643</v>
      </c>
      <c r="E516" s="585">
        <v>5</v>
      </c>
    </row>
    <row r="517" spans="1:5" ht="25.5" x14ac:dyDescent="0.25">
      <c r="A517" s="587" t="s">
        <v>1644</v>
      </c>
      <c r="B517" s="1057"/>
      <c r="C517" s="1060"/>
      <c r="D517" s="578" t="s">
        <v>1645</v>
      </c>
      <c r="E517" s="585">
        <v>20</v>
      </c>
    </row>
    <row r="518" spans="1:5" ht="25.5" x14ac:dyDescent="0.25">
      <c r="A518" s="587" t="s">
        <v>1646</v>
      </c>
      <c r="B518" s="1057"/>
      <c r="C518" s="1060"/>
      <c r="D518" s="578" t="s">
        <v>1647</v>
      </c>
      <c r="E518" s="585" t="s">
        <v>1648</v>
      </c>
    </row>
    <row r="519" spans="1:5" ht="25.5" x14ac:dyDescent="0.25">
      <c r="A519" s="587" t="s">
        <v>1649</v>
      </c>
      <c r="B519" s="1057"/>
      <c r="C519" s="1060"/>
      <c r="D519" s="578" t="s">
        <v>1650</v>
      </c>
      <c r="E519" s="585" t="s">
        <v>1651</v>
      </c>
    </row>
    <row r="520" spans="1:5" ht="25.5" x14ac:dyDescent="0.25">
      <c r="A520" s="586" t="s">
        <v>1652</v>
      </c>
      <c r="B520" s="1058"/>
      <c r="C520" s="1061"/>
      <c r="D520" s="578" t="s">
        <v>1653</v>
      </c>
      <c r="E520" s="585" t="s">
        <v>1651</v>
      </c>
    </row>
    <row r="521" spans="1:5" x14ac:dyDescent="0.25">
      <c r="A521" s="1074" t="s">
        <v>1654</v>
      </c>
      <c r="B521" s="1075"/>
      <c r="C521" s="1075"/>
      <c r="D521" s="1075"/>
      <c r="E521" s="1076"/>
    </row>
    <row r="522" spans="1:5" x14ac:dyDescent="0.25">
      <c r="A522" s="1062" t="s">
        <v>1655</v>
      </c>
      <c r="B522" s="1063"/>
      <c r="C522" s="1063"/>
      <c r="D522" s="1063"/>
      <c r="E522" s="1064"/>
    </row>
    <row r="523" spans="1:5" ht="25.5" x14ac:dyDescent="0.25">
      <c r="A523" s="587" t="s">
        <v>1656</v>
      </c>
      <c r="B523" s="1056">
        <v>0</v>
      </c>
      <c r="C523" s="1059">
        <v>1050</v>
      </c>
      <c r="D523" s="578">
        <v>0</v>
      </c>
      <c r="E523" s="585" t="s">
        <v>1657</v>
      </c>
    </row>
    <row r="524" spans="1:5" ht="25.5" x14ac:dyDescent="0.25">
      <c r="A524" s="587" t="s">
        <v>1658</v>
      </c>
      <c r="B524" s="1058"/>
      <c r="C524" s="1061"/>
      <c r="D524" s="578">
        <v>0</v>
      </c>
      <c r="E524" s="585" t="s">
        <v>1659</v>
      </c>
    </row>
    <row r="525" spans="1:5" x14ac:dyDescent="0.25">
      <c r="A525" s="1071" t="s">
        <v>1660</v>
      </c>
      <c r="B525" s="1072"/>
      <c r="C525" s="1072"/>
      <c r="D525" s="1072"/>
      <c r="E525" s="1073"/>
    </row>
    <row r="526" spans="1:5" x14ac:dyDescent="0.25">
      <c r="A526" s="586" t="s">
        <v>1661</v>
      </c>
      <c r="B526" s="1056">
        <v>0</v>
      </c>
      <c r="C526" s="1059">
        <v>2500</v>
      </c>
      <c r="D526" s="578" t="s">
        <v>1662</v>
      </c>
      <c r="E526" s="585" t="s">
        <v>1663</v>
      </c>
    </row>
    <row r="527" spans="1:5" x14ac:dyDescent="0.25">
      <c r="A527" s="586" t="s">
        <v>1664</v>
      </c>
      <c r="B527" s="1057"/>
      <c r="C527" s="1060"/>
      <c r="D527" s="578" t="s">
        <v>1650</v>
      </c>
      <c r="E527" s="585" t="s">
        <v>1651</v>
      </c>
    </row>
    <row r="528" spans="1:5" x14ac:dyDescent="0.25">
      <c r="A528" s="586" t="s">
        <v>1665</v>
      </c>
      <c r="B528" s="1057"/>
      <c r="C528" s="1060"/>
      <c r="D528" s="578" t="s">
        <v>1666</v>
      </c>
      <c r="E528" s="585" t="s">
        <v>1667</v>
      </c>
    </row>
    <row r="529" spans="1:5" x14ac:dyDescent="0.25">
      <c r="A529" s="586" t="s">
        <v>1668</v>
      </c>
      <c r="B529" s="1057"/>
      <c r="C529" s="1060"/>
      <c r="D529" s="578" t="s">
        <v>1669</v>
      </c>
      <c r="E529" s="585" t="s">
        <v>1670</v>
      </c>
    </row>
    <row r="530" spans="1:5" x14ac:dyDescent="0.25">
      <c r="A530" s="586" t="s">
        <v>1671</v>
      </c>
      <c r="B530" s="1057"/>
      <c r="C530" s="1060"/>
      <c r="D530" s="578" t="s">
        <v>1672</v>
      </c>
      <c r="E530" s="585" t="s">
        <v>1673</v>
      </c>
    </row>
    <row r="531" spans="1:5" x14ac:dyDescent="0.25">
      <c r="A531" s="586" t="s">
        <v>1674</v>
      </c>
      <c r="B531" s="1057"/>
      <c r="C531" s="1060"/>
      <c r="D531" s="578" t="s">
        <v>1650</v>
      </c>
      <c r="E531" s="484" t="s">
        <v>1651</v>
      </c>
    </row>
    <row r="532" spans="1:5" x14ac:dyDescent="0.25">
      <c r="A532" s="587" t="s">
        <v>1675</v>
      </c>
      <c r="B532" s="1057"/>
      <c r="C532" s="1060"/>
      <c r="D532" s="578" t="s">
        <v>1676</v>
      </c>
      <c r="E532" s="484">
        <v>8</v>
      </c>
    </row>
    <row r="533" spans="1:5" x14ac:dyDescent="0.25">
      <c r="A533" s="587" t="s">
        <v>1677</v>
      </c>
      <c r="B533" s="1057"/>
      <c r="C533" s="1060"/>
      <c r="D533" s="578" t="s">
        <v>1678</v>
      </c>
      <c r="E533" s="484">
        <v>10</v>
      </c>
    </row>
    <row r="534" spans="1:5" x14ac:dyDescent="0.25">
      <c r="A534" s="587" t="s">
        <v>1679</v>
      </c>
      <c r="B534" s="1057"/>
      <c r="C534" s="1060"/>
      <c r="D534" s="578" t="s">
        <v>1680</v>
      </c>
      <c r="E534" s="484" t="s">
        <v>1651</v>
      </c>
    </row>
    <row r="535" spans="1:5" x14ac:dyDescent="0.25">
      <c r="A535" s="587" t="s">
        <v>1681</v>
      </c>
      <c r="B535" s="1057"/>
      <c r="C535" s="1060"/>
      <c r="D535" s="578" t="s">
        <v>1682</v>
      </c>
      <c r="E535" s="484">
        <v>3</v>
      </c>
    </row>
    <row r="536" spans="1:5" x14ac:dyDescent="0.25">
      <c r="A536" s="587" t="s">
        <v>1683</v>
      </c>
      <c r="B536" s="1057"/>
      <c r="C536" s="1060"/>
      <c r="D536" s="578" t="s">
        <v>1682</v>
      </c>
      <c r="E536" s="484">
        <v>3</v>
      </c>
    </row>
    <row r="537" spans="1:5" x14ac:dyDescent="0.25">
      <c r="A537" s="587" t="s">
        <v>1684</v>
      </c>
      <c r="B537" s="1057"/>
      <c r="C537" s="1060"/>
      <c r="D537" s="578" t="s">
        <v>1685</v>
      </c>
      <c r="E537" s="484">
        <v>3</v>
      </c>
    </row>
    <row r="538" spans="1:5" x14ac:dyDescent="0.25">
      <c r="A538" s="587" t="s">
        <v>1686</v>
      </c>
      <c r="B538" s="1057"/>
      <c r="C538" s="1060"/>
      <c r="D538" s="578" t="s">
        <v>1682</v>
      </c>
      <c r="E538" s="484">
        <v>80</v>
      </c>
    </row>
    <row r="539" spans="1:5" x14ac:dyDescent="0.25">
      <c r="A539" s="587" t="s">
        <v>1687</v>
      </c>
      <c r="B539" s="1057"/>
      <c r="C539" s="1060"/>
      <c r="D539" s="578" t="s">
        <v>1682</v>
      </c>
      <c r="E539" s="484">
        <v>3</v>
      </c>
    </row>
    <row r="540" spans="1:5" x14ac:dyDescent="0.25">
      <c r="A540" s="587" t="s">
        <v>1688</v>
      </c>
      <c r="B540" s="1057"/>
      <c r="C540" s="1060"/>
      <c r="D540" s="578" t="s">
        <v>1689</v>
      </c>
      <c r="E540" s="484">
        <v>3</v>
      </c>
    </row>
    <row r="541" spans="1:5" x14ac:dyDescent="0.25">
      <c r="A541" s="587" t="s">
        <v>1690</v>
      </c>
      <c r="B541" s="1058"/>
      <c r="C541" s="1061"/>
      <c r="D541" s="578" t="s">
        <v>1691</v>
      </c>
      <c r="E541" s="484">
        <v>3</v>
      </c>
    </row>
    <row r="542" spans="1:5" x14ac:dyDescent="0.25">
      <c r="A542" s="1065" t="s">
        <v>1692</v>
      </c>
      <c r="B542" s="1066"/>
      <c r="C542" s="1066"/>
      <c r="D542" s="1066"/>
      <c r="E542" s="1067"/>
    </row>
    <row r="543" spans="1:5" x14ac:dyDescent="0.25">
      <c r="A543" s="1077" t="s">
        <v>1693</v>
      </c>
      <c r="B543" s="1069"/>
      <c r="C543" s="1069"/>
      <c r="D543" s="1069"/>
      <c r="E543" s="1070"/>
    </row>
    <row r="544" spans="1:5" ht="25.5" x14ac:dyDescent="0.25">
      <c r="A544" s="587" t="s">
        <v>1694</v>
      </c>
      <c r="B544" s="1056">
        <v>12000</v>
      </c>
      <c r="C544" s="1059">
        <v>2450</v>
      </c>
      <c r="D544" s="578">
        <v>0</v>
      </c>
      <c r="E544" s="484" t="s">
        <v>1651</v>
      </c>
    </row>
    <row r="545" spans="1:5" x14ac:dyDescent="0.25">
      <c r="A545" s="587" t="s">
        <v>1695</v>
      </c>
      <c r="B545" s="1057"/>
      <c r="C545" s="1060"/>
      <c r="D545" s="578">
        <v>0</v>
      </c>
      <c r="E545" s="484">
        <v>6</v>
      </c>
    </row>
    <row r="546" spans="1:5" x14ac:dyDescent="0.25">
      <c r="A546" s="587" t="s">
        <v>1696</v>
      </c>
      <c r="B546" s="1057"/>
      <c r="C546" s="1060"/>
      <c r="D546" s="578">
        <v>0</v>
      </c>
      <c r="E546" s="484">
        <v>3</v>
      </c>
    </row>
    <row r="547" spans="1:5" ht="25.5" x14ac:dyDescent="0.25">
      <c r="A547" s="587" t="s">
        <v>1697</v>
      </c>
      <c r="B547" s="1057"/>
      <c r="C547" s="1060"/>
      <c r="D547" s="578">
        <v>0</v>
      </c>
      <c r="E547" s="484">
        <v>9</v>
      </c>
    </row>
    <row r="548" spans="1:5" ht="25.5" x14ac:dyDescent="0.25">
      <c r="A548" s="587" t="s">
        <v>1698</v>
      </c>
      <c r="B548" s="1057"/>
      <c r="C548" s="1060"/>
      <c r="D548" s="578">
        <v>0</v>
      </c>
      <c r="E548" s="484">
        <v>3</v>
      </c>
    </row>
    <row r="549" spans="1:5" x14ac:dyDescent="0.25">
      <c r="A549" s="587" t="s">
        <v>1699</v>
      </c>
      <c r="B549" s="1057"/>
      <c r="C549" s="1060"/>
      <c r="D549" s="578">
        <v>0</v>
      </c>
      <c r="E549" s="484">
        <v>3</v>
      </c>
    </row>
    <row r="550" spans="1:5" x14ac:dyDescent="0.25">
      <c r="A550" s="587" t="s">
        <v>1700</v>
      </c>
      <c r="B550" s="1057"/>
      <c r="C550" s="1060"/>
      <c r="D550" s="578">
        <v>0</v>
      </c>
      <c r="E550" s="484">
        <v>3</v>
      </c>
    </row>
    <row r="551" spans="1:5" x14ac:dyDescent="0.25">
      <c r="A551" s="587" t="s">
        <v>1701</v>
      </c>
      <c r="B551" s="1057"/>
      <c r="C551" s="1060"/>
      <c r="D551" s="578">
        <v>0</v>
      </c>
      <c r="E551" s="484" t="s">
        <v>1651</v>
      </c>
    </row>
    <row r="552" spans="1:5" x14ac:dyDescent="0.25">
      <c r="A552" s="587" t="s">
        <v>1702</v>
      </c>
      <c r="B552" s="1057"/>
      <c r="C552" s="1060"/>
      <c r="D552" s="578">
        <v>0</v>
      </c>
      <c r="E552" s="484">
        <v>3</v>
      </c>
    </row>
    <row r="553" spans="1:5" x14ac:dyDescent="0.25">
      <c r="A553" s="587" t="s">
        <v>1703</v>
      </c>
      <c r="B553" s="1057"/>
      <c r="C553" s="1060"/>
      <c r="D553" s="578" t="s">
        <v>1650</v>
      </c>
      <c r="E553" s="484" t="s">
        <v>1651</v>
      </c>
    </row>
    <row r="554" spans="1:5" x14ac:dyDescent="0.25">
      <c r="A554" s="587" t="s">
        <v>1704</v>
      </c>
      <c r="B554" s="1058"/>
      <c r="C554" s="1061"/>
      <c r="D554" s="578" t="s">
        <v>1650</v>
      </c>
      <c r="E554" s="484" t="s">
        <v>1651</v>
      </c>
    </row>
    <row r="555" spans="1:5" x14ac:dyDescent="0.25">
      <c r="A555" s="1068" t="s">
        <v>1705</v>
      </c>
      <c r="B555" s="1069"/>
      <c r="C555" s="1069"/>
      <c r="D555" s="1069"/>
      <c r="E555" s="1070"/>
    </row>
    <row r="556" spans="1:5" x14ac:dyDescent="0.25">
      <c r="A556" s="587" t="s">
        <v>1706</v>
      </c>
      <c r="B556" s="1056">
        <v>1200</v>
      </c>
      <c r="C556" s="1059">
        <v>400</v>
      </c>
      <c r="D556" s="578" t="s">
        <v>1707</v>
      </c>
      <c r="E556" s="484" t="s">
        <v>1708</v>
      </c>
    </row>
    <row r="557" spans="1:5" x14ac:dyDescent="0.25">
      <c r="A557" s="587" t="s">
        <v>1709</v>
      </c>
      <c r="B557" s="1057"/>
      <c r="C557" s="1060"/>
      <c r="D557" s="578" t="s">
        <v>1710</v>
      </c>
      <c r="E557" s="484" t="s">
        <v>1711</v>
      </c>
    </row>
    <row r="558" spans="1:5" ht="25.5" x14ac:dyDescent="0.25">
      <c r="A558" s="587" t="s">
        <v>1712</v>
      </c>
      <c r="B558" s="1057"/>
      <c r="C558" s="1060"/>
      <c r="D558" s="578" t="s">
        <v>1713</v>
      </c>
      <c r="E558" s="484" t="s">
        <v>1714</v>
      </c>
    </row>
    <row r="559" spans="1:5" ht="25.5" x14ac:dyDescent="0.25">
      <c r="A559" s="587" t="s">
        <v>1715</v>
      </c>
      <c r="B559" s="1057"/>
      <c r="C559" s="1060"/>
      <c r="D559" s="578" t="s">
        <v>1716</v>
      </c>
      <c r="E559" s="484" t="s">
        <v>1717</v>
      </c>
    </row>
    <row r="560" spans="1:5" x14ac:dyDescent="0.25">
      <c r="A560" s="588" t="s">
        <v>1718</v>
      </c>
      <c r="B560" s="1058"/>
      <c r="C560" s="1061"/>
      <c r="D560" s="578">
        <v>0</v>
      </c>
      <c r="E560" s="484" t="s">
        <v>1719</v>
      </c>
    </row>
    <row r="561" spans="1:5" ht="15.75" thickBot="1" x14ac:dyDescent="0.3">
      <c r="A561" s="441" t="s">
        <v>4</v>
      </c>
      <c r="B561" s="580">
        <f>SUM(B556,B544,B526,B523,B516,B506,B511)</f>
        <v>13200</v>
      </c>
      <c r="C561" s="581">
        <f>SUM(C556,C544,C526,C516,C523,C506,C509,C511)</f>
        <v>13693</v>
      </c>
      <c r="D561" s="582"/>
      <c r="E561" s="583"/>
    </row>
    <row r="562" spans="1:5" x14ac:dyDescent="0.25">
      <c r="A562" s="805" t="s">
        <v>1720</v>
      </c>
      <c r="B562" s="589"/>
      <c r="C562" s="589"/>
      <c r="D562" s="589"/>
      <c r="E562" s="589"/>
    </row>
    <row r="563" spans="1:5" x14ac:dyDescent="0.25">
      <c r="A563" s="805" t="s">
        <v>1721</v>
      </c>
      <c r="B563" s="589"/>
      <c r="C563" s="589"/>
      <c r="D563" s="589"/>
      <c r="E563" s="589"/>
    </row>
    <row r="564" spans="1:5" x14ac:dyDescent="0.25">
      <c r="A564" s="805" t="s">
        <v>1722</v>
      </c>
      <c r="B564" s="589"/>
      <c r="C564" s="589"/>
      <c r="D564" s="589"/>
      <c r="E564" s="589"/>
    </row>
    <row r="565" spans="1:5" x14ac:dyDescent="0.25">
      <c r="A565" s="805" t="s">
        <v>1723</v>
      </c>
      <c r="B565" s="589"/>
      <c r="C565" s="589"/>
      <c r="D565" s="589"/>
      <c r="E565" s="589"/>
    </row>
    <row r="566" spans="1:5" x14ac:dyDescent="0.25">
      <c r="A566" s="805" t="s">
        <v>1724</v>
      </c>
      <c r="B566" s="589"/>
      <c r="C566" s="589"/>
      <c r="D566" s="589"/>
      <c r="E566" s="589"/>
    </row>
    <row r="567" spans="1:5" ht="15.75" thickBot="1" x14ac:dyDescent="0.3"/>
    <row r="568" spans="1:5" x14ac:dyDescent="0.25">
      <c r="A568" s="1039" t="s">
        <v>623</v>
      </c>
      <c r="B568" s="952" t="s">
        <v>65</v>
      </c>
      <c r="C568" s="1041"/>
      <c r="D568" s="1042" t="s">
        <v>82</v>
      </c>
      <c r="E568" s="1043"/>
    </row>
    <row r="569" spans="1:5" x14ac:dyDescent="0.25">
      <c r="A569" s="1040"/>
      <c r="B569" s="283" t="s">
        <v>114</v>
      </c>
      <c r="C569" s="135" t="s">
        <v>115</v>
      </c>
      <c r="D569" s="300" t="s">
        <v>84</v>
      </c>
      <c r="E569" s="285" t="s">
        <v>83</v>
      </c>
    </row>
    <row r="570" spans="1:5" x14ac:dyDescent="0.25">
      <c r="A570" s="16" t="s">
        <v>80</v>
      </c>
      <c r="B570" s="13"/>
      <c r="C570" s="33"/>
      <c r="D570" s="16"/>
      <c r="E570" s="44"/>
    </row>
    <row r="571" spans="1:5" x14ac:dyDescent="0.25">
      <c r="A571" s="35" t="s">
        <v>1725</v>
      </c>
      <c r="B571" s="321">
        <v>4777</v>
      </c>
      <c r="C571" s="399">
        <v>43225</v>
      </c>
      <c r="D571" s="591">
        <v>0</v>
      </c>
      <c r="E571" s="592">
        <v>0.82</v>
      </c>
    </row>
    <row r="572" spans="1:5" x14ac:dyDescent="0.25">
      <c r="A572" s="35" t="s">
        <v>1726</v>
      </c>
      <c r="B572" s="26">
        <v>0</v>
      </c>
      <c r="C572" s="399">
        <v>7360</v>
      </c>
      <c r="D572" s="591">
        <v>0</v>
      </c>
      <c r="E572" s="592">
        <v>0.67</v>
      </c>
    </row>
    <row r="573" spans="1:5" x14ac:dyDescent="0.25">
      <c r="A573" s="35" t="s">
        <v>1727</v>
      </c>
      <c r="B573" s="26">
        <v>540</v>
      </c>
      <c r="C573" s="399">
        <v>55135</v>
      </c>
      <c r="D573" s="591">
        <v>0</v>
      </c>
      <c r="E573" s="592">
        <v>0.66</v>
      </c>
    </row>
    <row r="574" spans="1:5" x14ac:dyDescent="0.25">
      <c r="A574" s="35" t="s">
        <v>1728</v>
      </c>
      <c r="B574" s="26">
        <v>0</v>
      </c>
      <c r="C574" s="399">
        <v>3590</v>
      </c>
      <c r="D574" s="591">
        <v>0</v>
      </c>
      <c r="E574" s="592">
        <v>0.45</v>
      </c>
    </row>
    <row r="575" spans="1:5" x14ac:dyDescent="0.25">
      <c r="A575" s="35" t="s">
        <v>1729</v>
      </c>
      <c r="B575" s="26">
        <v>0</v>
      </c>
      <c r="C575" s="399">
        <v>1160</v>
      </c>
      <c r="D575" s="591">
        <v>0</v>
      </c>
      <c r="E575" s="592">
        <v>0.73</v>
      </c>
    </row>
    <row r="576" spans="1:5" x14ac:dyDescent="0.25">
      <c r="A576" s="35" t="s">
        <v>1730</v>
      </c>
      <c r="B576" s="321">
        <v>22785</v>
      </c>
      <c r="C576" s="399">
        <v>41258</v>
      </c>
      <c r="D576" s="591">
        <v>0</v>
      </c>
      <c r="E576" s="592">
        <v>0.4</v>
      </c>
    </row>
    <row r="577" spans="1:5" ht="15.75" thickBot="1" x14ac:dyDescent="0.3">
      <c r="A577" s="20" t="s">
        <v>4</v>
      </c>
      <c r="B577" s="400">
        <v>28102</v>
      </c>
      <c r="C577" s="401">
        <v>151728</v>
      </c>
      <c r="D577" s="593">
        <v>0</v>
      </c>
      <c r="E577" s="594">
        <v>0.62</v>
      </c>
    </row>
    <row r="578" spans="1:5" ht="15.75" thickBot="1" x14ac:dyDescent="0.3"/>
    <row r="579" spans="1:5" x14ac:dyDescent="0.25">
      <c r="A579" s="1084" t="s">
        <v>694</v>
      </c>
      <c r="B579" s="1086" t="s">
        <v>65</v>
      </c>
      <c r="C579" s="1087"/>
      <c r="D579" s="1088" t="s">
        <v>82</v>
      </c>
      <c r="E579" s="1089"/>
    </row>
    <row r="580" spans="1:5" x14ac:dyDescent="0.25">
      <c r="A580" s="1085"/>
      <c r="B580" s="595" t="s">
        <v>114</v>
      </c>
      <c r="C580" s="596" t="s">
        <v>115</v>
      </c>
      <c r="D580" s="597" t="s">
        <v>84</v>
      </c>
      <c r="E580" s="598" t="s">
        <v>83</v>
      </c>
    </row>
    <row r="581" spans="1:5" x14ac:dyDescent="0.25">
      <c r="A581" s="599" t="s">
        <v>80</v>
      </c>
      <c r="B581" s="600"/>
      <c r="C581" s="601"/>
      <c r="D581" s="602"/>
      <c r="E581" s="603"/>
    </row>
    <row r="582" spans="1:5" x14ac:dyDescent="0.25">
      <c r="A582" s="604" t="s">
        <v>1731</v>
      </c>
      <c r="B582" s="605"/>
      <c r="C582" s="606">
        <f>SUM(C583:C585)</f>
        <v>4653</v>
      </c>
      <c r="D582" s="607"/>
      <c r="E582" s="608"/>
    </row>
    <row r="583" spans="1:5" x14ac:dyDescent="0.25">
      <c r="A583" s="609" t="s">
        <v>1732</v>
      </c>
      <c r="B583" s="610"/>
      <c r="C583" s="611">
        <v>4000</v>
      </c>
      <c r="D583" s="612">
        <v>34</v>
      </c>
      <c r="E583" s="613">
        <v>36</v>
      </c>
    </row>
    <row r="584" spans="1:5" x14ac:dyDescent="0.25">
      <c r="A584" s="609" t="s">
        <v>1733</v>
      </c>
      <c r="B584" s="610"/>
      <c r="C584" s="611">
        <v>553</v>
      </c>
      <c r="D584" s="612">
        <v>5</v>
      </c>
      <c r="E584" s="613">
        <v>6</v>
      </c>
    </row>
    <row r="585" spans="1:5" x14ac:dyDescent="0.25">
      <c r="A585" s="609" t="s">
        <v>1734</v>
      </c>
      <c r="B585" s="610"/>
      <c r="C585" s="611">
        <v>100</v>
      </c>
      <c r="D585" s="614">
        <v>1</v>
      </c>
      <c r="E585" s="615">
        <v>1</v>
      </c>
    </row>
    <row r="586" spans="1:5" x14ac:dyDescent="0.25">
      <c r="A586" s="604" t="s">
        <v>1735</v>
      </c>
      <c r="B586" s="606">
        <f>SUM(B587:B600)</f>
        <v>10350</v>
      </c>
      <c r="C586" s="606">
        <f>SUM(C587:C600)</f>
        <v>1650</v>
      </c>
      <c r="D586" s="607"/>
      <c r="E586" s="608"/>
    </row>
    <row r="587" spans="1:5" x14ac:dyDescent="0.25">
      <c r="A587" s="616" t="s">
        <v>1736</v>
      </c>
      <c r="B587" s="617">
        <v>4079</v>
      </c>
      <c r="C587" s="618"/>
      <c r="D587" s="619">
        <v>0</v>
      </c>
      <c r="E587" s="620">
        <v>900</v>
      </c>
    </row>
    <row r="588" spans="1:5" x14ac:dyDescent="0.25">
      <c r="A588" s="616" t="s">
        <v>1737</v>
      </c>
      <c r="B588" s="618">
        <v>131</v>
      </c>
      <c r="C588" s="618"/>
      <c r="D588" s="619" t="s">
        <v>1738</v>
      </c>
      <c r="E588" s="620" t="s">
        <v>1738</v>
      </c>
    </row>
    <row r="589" spans="1:5" x14ac:dyDescent="0.25">
      <c r="A589" s="616" t="s">
        <v>1739</v>
      </c>
      <c r="B589" s="618">
        <v>202</v>
      </c>
      <c r="C589" s="618"/>
      <c r="D589" s="621" t="s">
        <v>1738</v>
      </c>
      <c r="E589" s="620" t="s">
        <v>1738</v>
      </c>
    </row>
    <row r="590" spans="1:5" x14ac:dyDescent="0.25">
      <c r="A590" s="616" t="s">
        <v>1740</v>
      </c>
      <c r="B590" s="618">
        <v>1097</v>
      </c>
      <c r="C590" s="618"/>
      <c r="D590" s="612" t="s">
        <v>1612</v>
      </c>
      <c r="E590" s="613" t="s">
        <v>1613</v>
      </c>
    </row>
    <row r="591" spans="1:5" x14ac:dyDescent="0.25">
      <c r="A591" s="616" t="s">
        <v>1741</v>
      </c>
      <c r="B591" s="622"/>
      <c r="C591" s="618">
        <v>350</v>
      </c>
      <c r="D591" s="619" t="s">
        <v>1612</v>
      </c>
      <c r="E591" s="620" t="s">
        <v>1613</v>
      </c>
    </row>
    <row r="592" spans="1:5" x14ac:dyDescent="0.25">
      <c r="A592" s="616" t="s">
        <v>1742</v>
      </c>
      <c r="B592" s="622"/>
      <c r="C592" s="618">
        <v>400</v>
      </c>
      <c r="D592" s="619">
        <v>0</v>
      </c>
      <c r="E592" s="620">
        <v>100</v>
      </c>
    </row>
    <row r="593" spans="1:5" x14ac:dyDescent="0.25">
      <c r="A593" s="616" t="s">
        <v>1743</v>
      </c>
      <c r="B593" s="618">
        <v>351</v>
      </c>
      <c r="C593" s="618"/>
      <c r="D593" s="619" t="s">
        <v>1744</v>
      </c>
      <c r="E593" s="620" t="s">
        <v>1744</v>
      </c>
    </row>
    <row r="594" spans="1:5" x14ac:dyDescent="0.25">
      <c r="A594" s="616" t="s">
        <v>1745</v>
      </c>
      <c r="B594" s="618">
        <v>1966</v>
      </c>
      <c r="C594" s="618"/>
      <c r="D594" s="619" t="s">
        <v>1612</v>
      </c>
      <c r="E594" s="620" t="s">
        <v>1613</v>
      </c>
    </row>
    <row r="595" spans="1:5" x14ac:dyDescent="0.25">
      <c r="A595" s="616" t="s">
        <v>1746</v>
      </c>
      <c r="B595" s="618">
        <v>1000</v>
      </c>
      <c r="C595" s="622"/>
      <c r="D595" s="619">
        <v>0</v>
      </c>
      <c r="E595" s="620">
        <v>5</v>
      </c>
    </row>
    <row r="596" spans="1:5" x14ac:dyDescent="0.25">
      <c r="A596" s="616" t="s">
        <v>1747</v>
      </c>
      <c r="B596" s="622"/>
      <c r="C596" s="618">
        <v>200</v>
      </c>
      <c r="D596" s="619">
        <v>0</v>
      </c>
      <c r="E596" s="620">
        <v>10</v>
      </c>
    </row>
    <row r="597" spans="1:5" x14ac:dyDescent="0.25">
      <c r="A597" s="616" t="s">
        <v>1748</v>
      </c>
      <c r="B597" s="622"/>
      <c r="C597" s="618">
        <v>300</v>
      </c>
      <c r="D597" s="619">
        <v>0</v>
      </c>
      <c r="E597" s="620">
        <v>95</v>
      </c>
    </row>
    <row r="598" spans="1:5" x14ac:dyDescent="0.25">
      <c r="A598" s="616" t="s">
        <v>1749</v>
      </c>
      <c r="B598" s="618">
        <v>300</v>
      </c>
      <c r="C598" s="622"/>
      <c r="D598" s="619">
        <v>1</v>
      </c>
      <c r="E598" s="620">
        <v>2</v>
      </c>
    </row>
    <row r="599" spans="1:5" x14ac:dyDescent="0.25">
      <c r="A599" s="616" t="s">
        <v>1750</v>
      </c>
      <c r="B599" s="618">
        <v>733</v>
      </c>
      <c r="C599" s="618">
        <v>400</v>
      </c>
      <c r="D599" s="623" t="s">
        <v>1751</v>
      </c>
      <c r="E599" s="624" t="s">
        <v>1752</v>
      </c>
    </row>
    <row r="600" spans="1:5" x14ac:dyDescent="0.25">
      <c r="A600" s="616" t="s">
        <v>1753</v>
      </c>
      <c r="B600" s="618">
        <v>491</v>
      </c>
      <c r="C600" s="622"/>
      <c r="D600" s="612" t="s">
        <v>1612</v>
      </c>
      <c r="E600" s="613" t="s">
        <v>1613</v>
      </c>
    </row>
    <row r="601" spans="1:5" x14ac:dyDescent="0.25">
      <c r="A601" s="604" t="s">
        <v>1754</v>
      </c>
      <c r="B601" s="605"/>
      <c r="C601" s="606">
        <f>SUM(C602:C606)</f>
        <v>6303</v>
      </c>
      <c r="D601" s="607"/>
      <c r="E601" s="608"/>
    </row>
    <row r="602" spans="1:5" x14ac:dyDescent="0.25">
      <c r="A602" s="625" t="s">
        <v>1755</v>
      </c>
      <c r="B602" s="622"/>
      <c r="C602" s="618">
        <v>2774</v>
      </c>
      <c r="D602" s="619">
        <v>0</v>
      </c>
      <c r="E602" s="620">
        <v>8</v>
      </c>
    </row>
    <row r="603" spans="1:5" x14ac:dyDescent="0.25">
      <c r="A603" s="625" t="s">
        <v>1756</v>
      </c>
      <c r="B603" s="622"/>
      <c r="C603" s="618">
        <v>700</v>
      </c>
      <c r="D603" s="626" t="s">
        <v>1612</v>
      </c>
      <c r="E603" s="627" t="s">
        <v>1613</v>
      </c>
    </row>
    <row r="604" spans="1:5" x14ac:dyDescent="0.25">
      <c r="A604" s="625" t="s">
        <v>1757</v>
      </c>
      <c r="B604" s="622"/>
      <c r="C604" s="618">
        <v>2000</v>
      </c>
      <c r="D604" s="619">
        <v>0</v>
      </c>
      <c r="E604" s="620">
        <v>9</v>
      </c>
    </row>
    <row r="605" spans="1:5" x14ac:dyDescent="0.25">
      <c r="A605" s="625" t="s">
        <v>1758</v>
      </c>
      <c r="B605" s="622"/>
      <c r="C605" s="618">
        <v>759</v>
      </c>
      <c r="D605" s="619" t="s">
        <v>1738</v>
      </c>
      <c r="E605" s="620" t="s">
        <v>1738</v>
      </c>
    </row>
    <row r="606" spans="1:5" x14ac:dyDescent="0.25">
      <c r="A606" s="616" t="s">
        <v>1759</v>
      </c>
      <c r="B606" s="622"/>
      <c r="C606" s="618">
        <v>70</v>
      </c>
      <c r="D606" s="619">
        <v>6</v>
      </c>
      <c r="E606" s="620">
        <v>7</v>
      </c>
    </row>
    <row r="607" spans="1:5" x14ac:dyDescent="0.25">
      <c r="A607" s="628" t="s">
        <v>1760</v>
      </c>
      <c r="B607" s="605"/>
      <c r="C607" s="606">
        <v>2599</v>
      </c>
      <c r="D607" s="629"/>
      <c r="E607" s="630"/>
    </row>
    <row r="608" spans="1:5" x14ac:dyDescent="0.25">
      <c r="A608" s="625" t="s">
        <v>1761</v>
      </c>
      <c r="B608" s="631"/>
      <c r="C608" s="618">
        <v>2599</v>
      </c>
      <c r="D608" s="626">
        <v>35</v>
      </c>
      <c r="E608" s="627">
        <v>41</v>
      </c>
    </row>
    <row r="609" spans="1:5" ht="15.75" thickBot="1" x14ac:dyDescent="0.3">
      <c r="A609" s="632" t="s">
        <v>4</v>
      </c>
      <c r="B609" s="633">
        <f>SUM(B587:B600)</f>
        <v>10350</v>
      </c>
      <c r="C609" s="634">
        <f>C582+C586+C601+C607</f>
        <v>15205</v>
      </c>
      <c r="D609" s="635"/>
      <c r="E609" s="636"/>
    </row>
    <row r="610" spans="1:5" ht="15.75" thickBot="1" x14ac:dyDescent="0.3">
      <c r="A610" s="806"/>
      <c r="B610" s="589"/>
      <c r="C610" s="589"/>
      <c r="D610" s="589"/>
      <c r="E610" s="590"/>
    </row>
    <row r="611" spans="1:5" x14ac:dyDescent="0.25">
      <c r="A611" s="1039" t="s">
        <v>644</v>
      </c>
      <c r="B611" s="952" t="s">
        <v>65</v>
      </c>
      <c r="C611" s="1041"/>
      <c r="D611" s="1042" t="s">
        <v>82</v>
      </c>
      <c r="E611" s="1043"/>
    </row>
    <row r="612" spans="1:5" x14ac:dyDescent="0.25">
      <c r="A612" s="1040"/>
      <c r="B612" s="283" t="s">
        <v>114</v>
      </c>
      <c r="C612" s="135" t="s">
        <v>115</v>
      </c>
      <c r="D612" s="300" t="s">
        <v>84</v>
      </c>
      <c r="E612" s="285" t="s">
        <v>83</v>
      </c>
    </row>
    <row r="613" spans="1:5" x14ac:dyDescent="0.25">
      <c r="A613" s="16" t="s">
        <v>80</v>
      </c>
      <c r="B613" s="13"/>
      <c r="C613" s="33"/>
      <c r="D613" s="16"/>
      <c r="E613" s="44"/>
    </row>
    <row r="614" spans="1:5" x14ac:dyDescent="0.25">
      <c r="A614" s="35" t="s">
        <v>1762</v>
      </c>
      <c r="B614" s="321">
        <v>2922</v>
      </c>
      <c r="C614" s="399">
        <v>20751</v>
      </c>
      <c r="D614" s="637" t="s">
        <v>1763</v>
      </c>
      <c r="E614" s="638" t="s">
        <v>1764</v>
      </c>
    </row>
    <row r="615" spans="1:5" x14ac:dyDescent="0.25">
      <c r="A615" s="35" t="s">
        <v>1765</v>
      </c>
      <c r="B615" s="26">
        <v>0</v>
      </c>
      <c r="C615" s="399">
        <v>13560</v>
      </c>
      <c r="D615" s="637" t="s">
        <v>1763</v>
      </c>
      <c r="E615" s="638" t="s">
        <v>1764</v>
      </c>
    </row>
    <row r="616" spans="1:5" x14ac:dyDescent="0.25">
      <c r="A616" s="35" t="s">
        <v>1766</v>
      </c>
      <c r="B616" s="321">
        <v>4560</v>
      </c>
      <c r="C616" s="399">
        <v>8983</v>
      </c>
      <c r="D616" s="637" t="s">
        <v>1763</v>
      </c>
      <c r="E616" s="638" t="s">
        <v>1764</v>
      </c>
    </row>
    <row r="617" spans="1:5" x14ac:dyDescent="0.25">
      <c r="A617" s="35" t="s">
        <v>1767</v>
      </c>
      <c r="B617" s="26">
        <v>0</v>
      </c>
      <c r="C617" s="399">
        <v>4310</v>
      </c>
      <c r="D617" s="637" t="s">
        <v>1763</v>
      </c>
      <c r="E617" s="638" t="s">
        <v>1764</v>
      </c>
    </row>
    <row r="618" spans="1:5" x14ac:dyDescent="0.25">
      <c r="A618" s="35" t="s">
        <v>1768</v>
      </c>
      <c r="B618" s="26">
        <v>0</v>
      </c>
      <c r="C618" s="399">
        <v>6121</v>
      </c>
      <c r="D618" s="637" t="s">
        <v>1763</v>
      </c>
      <c r="E618" s="638" t="s">
        <v>1764</v>
      </c>
    </row>
    <row r="619" spans="1:5" ht="15.75" thickBot="1" x14ac:dyDescent="0.3">
      <c r="A619" s="20" t="s">
        <v>4</v>
      </c>
      <c r="B619" s="400">
        <f>SUM(B614:B618)</f>
        <v>7482</v>
      </c>
      <c r="C619" s="400">
        <f>SUM(C614:C618)</f>
        <v>53725</v>
      </c>
      <c r="D619" s="20"/>
      <c r="E619" s="639">
        <f>SUM(B619:D619)</f>
        <v>61207</v>
      </c>
    </row>
    <row r="620" spans="1:5" ht="15.75" thickBot="1" x14ac:dyDescent="0.3"/>
    <row r="621" spans="1:5" x14ac:dyDescent="0.25">
      <c r="A621" s="1039" t="s">
        <v>2294</v>
      </c>
      <c r="B621" s="952" t="s">
        <v>65</v>
      </c>
      <c r="C621" s="1041"/>
      <c r="D621" s="1042" t="s">
        <v>82</v>
      </c>
      <c r="E621" s="1043"/>
    </row>
    <row r="622" spans="1:5" ht="15.75" thickBot="1" x14ac:dyDescent="0.3">
      <c r="A622" s="1040"/>
      <c r="B622" s="283" t="s">
        <v>114</v>
      </c>
      <c r="C622" s="135" t="s">
        <v>115</v>
      </c>
      <c r="D622" s="300" t="s">
        <v>84</v>
      </c>
      <c r="E622" s="285" t="s">
        <v>83</v>
      </c>
    </row>
    <row r="623" spans="1:5" x14ac:dyDescent="0.25">
      <c r="A623" s="145" t="s">
        <v>1769</v>
      </c>
      <c r="B623" s="1078">
        <v>0</v>
      </c>
      <c r="C623" s="1081">
        <v>6900</v>
      </c>
      <c r="D623" s="640" t="s">
        <v>1770</v>
      </c>
      <c r="E623" s="641" t="s">
        <v>1771</v>
      </c>
    </row>
    <row r="624" spans="1:5" x14ac:dyDescent="0.25">
      <c r="A624" s="642" t="s">
        <v>1772</v>
      </c>
      <c r="B624" s="1079"/>
      <c r="C624" s="1082"/>
      <c r="D624" s="642" t="s">
        <v>1773</v>
      </c>
      <c r="E624" s="643" t="s">
        <v>1774</v>
      </c>
    </row>
    <row r="625" spans="1:5" x14ac:dyDescent="0.25">
      <c r="A625" s="642" t="s">
        <v>1775</v>
      </c>
      <c r="B625" s="1079"/>
      <c r="C625" s="1082"/>
      <c r="D625" s="642" t="s">
        <v>1776</v>
      </c>
      <c r="E625" s="643" t="s">
        <v>1777</v>
      </c>
    </row>
    <row r="626" spans="1:5" ht="15.75" thickBot="1" x14ac:dyDescent="0.3">
      <c r="A626" s="644" t="s">
        <v>1778</v>
      </c>
      <c r="B626" s="1080"/>
      <c r="C626" s="1083"/>
      <c r="D626" s="644" t="s">
        <v>1779</v>
      </c>
      <c r="E626" s="645" t="s">
        <v>1780</v>
      </c>
    </row>
    <row r="627" spans="1:5" x14ac:dyDescent="0.25">
      <c r="A627" s="145" t="s">
        <v>1781</v>
      </c>
      <c r="B627" s="1078">
        <v>0</v>
      </c>
      <c r="C627" s="1081">
        <v>1375</v>
      </c>
      <c r="D627" s="640" t="s">
        <v>1770</v>
      </c>
      <c r="E627" s="641" t="s">
        <v>1771</v>
      </c>
    </row>
    <row r="628" spans="1:5" x14ac:dyDescent="0.25">
      <c r="A628" s="642" t="s">
        <v>1782</v>
      </c>
      <c r="B628" s="1079"/>
      <c r="C628" s="1082"/>
      <c r="D628" s="16"/>
      <c r="E628" s="643" t="s">
        <v>1783</v>
      </c>
    </row>
    <row r="629" spans="1:5" x14ac:dyDescent="0.25">
      <c r="A629" s="642" t="s">
        <v>1784</v>
      </c>
      <c r="B629" s="1079"/>
      <c r="C629" s="1082"/>
      <c r="D629" s="16"/>
      <c r="E629" s="643" t="s">
        <v>1783</v>
      </c>
    </row>
    <row r="630" spans="1:5" x14ac:dyDescent="0.25">
      <c r="A630" s="642" t="s">
        <v>1785</v>
      </c>
      <c r="B630" s="1079"/>
      <c r="C630" s="1082"/>
      <c r="D630" s="16"/>
      <c r="E630" s="643" t="s">
        <v>1783</v>
      </c>
    </row>
    <row r="631" spans="1:5" ht="15.75" thickBot="1" x14ac:dyDescent="0.3">
      <c r="A631" s="644" t="s">
        <v>1786</v>
      </c>
      <c r="B631" s="1080"/>
      <c r="C631" s="1083"/>
      <c r="D631" s="646"/>
      <c r="E631" s="645" t="s">
        <v>1783</v>
      </c>
    </row>
    <row r="632" spans="1:5" x14ac:dyDescent="0.25">
      <c r="A632" s="145" t="s">
        <v>1787</v>
      </c>
      <c r="B632" s="1078">
        <v>0</v>
      </c>
      <c r="C632" s="1081">
        <v>4151</v>
      </c>
      <c r="D632" s="640" t="s">
        <v>1770</v>
      </c>
      <c r="E632" s="641" t="s">
        <v>1771</v>
      </c>
    </row>
    <row r="633" spans="1:5" x14ac:dyDescent="0.25">
      <c r="A633" s="642" t="s">
        <v>1788</v>
      </c>
      <c r="B633" s="1090"/>
      <c r="C633" s="1092"/>
      <c r="D633" s="642" t="s">
        <v>1789</v>
      </c>
      <c r="E633" s="643" t="s">
        <v>1790</v>
      </c>
    </row>
    <row r="634" spans="1:5" ht="27" thickBot="1" x14ac:dyDescent="0.3">
      <c r="A634" s="644" t="s">
        <v>1791</v>
      </c>
      <c r="B634" s="1091"/>
      <c r="C634" s="1093"/>
      <c r="D634" s="644" t="s">
        <v>1792</v>
      </c>
      <c r="E634" s="645" t="s">
        <v>1793</v>
      </c>
    </row>
    <row r="635" spans="1:5" x14ac:dyDescent="0.25">
      <c r="A635" s="145" t="s">
        <v>1794</v>
      </c>
      <c r="B635" s="1078">
        <v>0</v>
      </c>
      <c r="C635" s="1081">
        <v>1300</v>
      </c>
      <c r="D635" s="640" t="s">
        <v>1770</v>
      </c>
      <c r="E635" s="641" t="s">
        <v>1771</v>
      </c>
    </row>
    <row r="636" spans="1:5" x14ac:dyDescent="0.25">
      <c r="A636" s="642" t="s">
        <v>1795</v>
      </c>
      <c r="B636" s="1090"/>
      <c r="C636" s="1092"/>
      <c r="D636" s="642">
        <v>12</v>
      </c>
      <c r="E636" s="643">
        <v>14</v>
      </c>
    </row>
    <row r="637" spans="1:5" x14ac:dyDescent="0.25">
      <c r="A637" s="642" t="s">
        <v>1796</v>
      </c>
      <c r="B637" s="1090"/>
      <c r="C637" s="1092"/>
      <c r="D637" s="642">
        <v>2</v>
      </c>
      <c r="E637" s="643">
        <v>3</v>
      </c>
    </row>
    <row r="638" spans="1:5" x14ac:dyDescent="0.25">
      <c r="A638" s="642" t="s">
        <v>1797</v>
      </c>
      <c r="B638" s="1090"/>
      <c r="C638" s="1092"/>
      <c r="D638" s="642">
        <v>1</v>
      </c>
      <c r="E638" s="643">
        <v>2</v>
      </c>
    </row>
    <row r="639" spans="1:5" ht="15.75" thickBot="1" x14ac:dyDescent="0.3">
      <c r="A639" s="644" t="s">
        <v>1798</v>
      </c>
      <c r="B639" s="1091"/>
      <c r="C639" s="1093"/>
      <c r="D639" s="644">
        <v>0</v>
      </c>
      <c r="E639" s="645">
        <v>4</v>
      </c>
    </row>
    <row r="640" spans="1:5" x14ac:dyDescent="0.25">
      <c r="A640" s="145" t="s">
        <v>1799</v>
      </c>
      <c r="B640" s="1078">
        <v>0</v>
      </c>
      <c r="C640" s="1081">
        <v>2205.5</v>
      </c>
      <c r="D640" s="640" t="s">
        <v>1770</v>
      </c>
      <c r="E640" s="641" t="s">
        <v>1771</v>
      </c>
    </row>
    <row r="641" spans="1:5" ht="27" thickBot="1" x14ac:dyDescent="0.3">
      <c r="A641" s="644" t="s">
        <v>1800</v>
      </c>
      <c r="B641" s="1080"/>
      <c r="C641" s="1083"/>
      <c r="D641" s="644" t="s">
        <v>1801</v>
      </c>
      <c r="E641" s="645" t="s">
        <v>1802</v>
      </c>
    </row>
    <row r="642" spans="1:5" x14ac:dyDescent="0.25">
      <c r="A642" s="145" t="s">
        <v>1803</v>
      </c>
      <c r="B642" s="1078">
        <v>3597</v>
      </c>
      <c r="C642" s="1081">
        <v>1464</v>
      </c>
      <c r="D642" s="640" t="s">
        <v>1770</v>
      </c>
      <c r="E642" s="641" t="s">
        <v>1771</v>
      </c>
    </row>
    <row r="643" spans="1:5" x14ac:dyDescent="0.25">
      <c r="A643" s="642" t="s">
        <v>1804</v>
      </c>
      <c r="B643" s="1079"/>
      <c r="C643" s="1082"/>
      <c r="D643" s="642" t="s">
        <v>1805</v>
      </c>
      <c r="E643" s="643" t="s">
        <v>1806</v>
      </c>
    </row>
    <row r="644" spans="1:5" x14ac:dyDescent="0.25">
      <c r="A644" s="642" t="s">
        <v>1807</v>
      </c>
      <c r="B644" s="1079"/>
      <c r="C644" s="1082"/>
      <c r="D644" s="642" t="s">
        <v>1805</v>
      </c>
      <c r="E644" s="643" t="s">
        <v>1793</v>
      </c>
    </row>
    <row r="645" spans="1:5" ht="26.25" x14ac:dyDescent="0.25">
      <c r="A645" s="642" t="s">
        <v>1808</v>
      </c>
      <c r="B645" s="1079"/>
      <c r="C645" s="1082"/>
      <c r="D645" s="642" t="s">
        <v>1809</v>
      </c>
      <c r="E645" s="643" t="s">
        <v>1793</v>
      </c>
    </row>
    <row r="646" spans="1:5" ht="39" x14ac:dyDescent="0.25">
      <c r="A646" s="642" t="s">
        <v>1810</v>
      </c>
      <c r="B646" s="1079"/>
      <c r="C646" s="1082"/>
      <c r="D646" s="642" t="s">
        <v>1811</v>
      </c>
      <c r="E646" s="643" t="s">
        <v>1812</v>
      </c>
    </row>
    <row r="647" spans="1:5" ht="26.25" x14ac:dyDescent="0.25">
      <c r="A647" s="642" t="s">
        <v>1813</v>
      </c>
      <c r="B647" s="1079"/>
      <c r="C647" s="1082"/>
      <c r="D647" s="642" t="s">
        <v>1814</v>
      </c>
      <c r="E647" s="643" t="s">
        <v>1793</v>
      </c>
    </row>
    <row r="648" spans="1:5" ht="39" x14ac:dyDescent="0.25">
      <c r="A648" s="642" t="s">
        <v>1815</v>
      </c>
      <c r="B648" s="1079"/>
      <c r="C648" s="1082"/>
      <c r="D648" s="642" t="s">
        <v>1816</v>
      </c>
      <c r="E648" s="643" t="s">
        <v>1793</v>
      </c>
    </row>
    <row r="649" spans="1:5" ht="39" x14ac:dyDescent="0.25">
      <c r="A649" s="642" t="s">
        <v>1817</v>
      </c>
      <c r="B649" s="1079"/>
      <c r="C649" s="1082"/>
      <c r="D649" s="642" t="s">
        <v>1818</v>
      </c>
      <c r="E649" s="643" t="s">
        <v>1819</v>
      </c>
    </row>
    <row r="650" spans="1:5" ht="26.25" x14ac:dyDescent="0.25">
      <c r="A650" s="642" t="s">
        <v>1820</v>
      </c>
      <c r="B650" s="1079"/>
      <c r="C650" s="1082"/>
      <c r="D650" s="642" t="s">
        <v>1821</v>
      </c>
      <c r="E650" s="643" t="s">
        <v>1793</v>
      </c>
    </row>
    <row r="651" spans="1:5" ht="26.25" x14ac:dyDescent="0.25">
      <c r="A651" s="642" t="s">
        <v>1822</v>
      </c>
      <c r="B651" s="1079"/>
      <c r="C651" s="1082"/>
      <c r="D651" s="642" t="s">
        <v>1823</v>
      </c>
      <c r="E651" s="643" t="s">
        <v>1793</v>
      </c>
    </row>
    <row r="652" spans="1:5" ht="39" x14ac:dyDescent="0.25">
      <c r="A652" s="642" t="s">
        <v>1824</v>
      </c>
      <c r="B652" s="1079"/>
      <c r="C652" s="1082"/>
      <c r="D652" s="642" t="s">
        <v>1825</v>
      </c>
      <c r="E652" s="643" t="s">
        <v>1793</v>
      </c>
    </row>
    <row r="653" spans="1:5" ht="26.25" x14ac:dyDescent="0.25">
      <c r="A653" s="642" t="s">
        <v>1826</v>
      </c>
      <c r="B653" s="1079"/>
      <c r="C653" s="1082"/>
      <c r="D653" s="642" t="s">
        <v>1827</v>
      </c>
      <c r="E653" s="643" t="s">
        <v>1828</v>
      </c>
    </row>
    <row r="654" spans="1:5" ht="51.75" x14ac:dyDescent="0.25">
      <c r="A654" s="642" t="s">
        <v>1829</v>
      </c>
      <c r="B654" s="1079"/>
      <c r="C654" s="1082"/>
      <c r="D654" s="642" t="s">
        <v>1830</v>
      </c>
      <c r="E654" s="643" t="s">
        <v>1831</v>
      </c>
    </row>
    <row r="655" spans="1:5" ht="26.25" x14ac:dyDescent="0.25">
      <c r="A655" s="642" t="s">
        <v>1832</v>
      </c>
      <c r="B655" s="1079"/>
      <c r="C655" s="1082"/>
      <c r="D655" s="642" t="s">
        <v>1833</v>
      </c>
      <c r="E655" s="643" t="s">
        <v>1834</v>
      </c>
    </row>
    <row r="656" spans="1:5" x14ac:dyDescent="0.25">
      <c r="A656" s="642" t="s">
        <v>1835</v>
      </c>
      <c r="B656" s="1079"/>
      <c r="C656" s="1082"/>
      <c r="D656" s="642" t="s">
        <v>1836</v>
      </c>
      <c r="E656" s="643" t="s">
        <v>1837</v>
      </c>
    </row>
    <row r="657" spans="1:5" ht="26.25" x14ac:dyDescent="0.25">
      <c r="A657" s="642" t="s">
        <v>1838</v>
      </c>
      <c r="B657" s="1079"/>
      <c r="C657" s="1082"/>
      <c r="D657" s="642" t="s">
        <v>1839</v>
      </c>
      <c r="E657" s="643" t="s">
        <v>1840</v>
      </c>
    </row>
    <row r="658" spans="1:5" ht="39" x14ac:dyDescent="0.25">
      <c r="A658" s="642" t="s">
        <v>1841</v>
      </c>
      <c r="B658" s="1079"/>
      <c r="C658" s="1082"/>
      <c r="D658" s="642" t="s">
        <v>1842</v>
      </c>
      <c r="E658" s="643" t="s">
        <v>1840</v>
      </c>
    </row>
    <row r="659" spans="1:5" ht="52.5" thickBot="1" x14ac:dyDescent="0.3">
      <c r="A659" s="644" t="s">
        <v>1843</v>
      </c>
      <c r="B659" s="1080"/>
      <c r="C659" s="1083"/>
      <c r="D659" s="644" t="s">
        <v>1844</v>
      </c>
      <c r="E659" s="645" t="s">
        <v>1845</v>
      </c>
    </row>
    <row r="660" spans="1:5" x14ac:dyDescent="0.25">
      <c r="A660" s="145" t="s">
        <v>1846</v>
      </c>
      <c r="B660" s="1078">
        <v>0</v>
      </c>
      <c r="C660" s="1081">
        <v>950</v>
      </c>
      <c r="D660" s="640" t="s">
        <v>1770</v>
      </c>
      <c r="E660" s="641" t="s">
        <v>1771</v>
      </c>
    </row>
    <row r="661" spans="1:5" ht="26.25" x14ac:dyDescent="0.25">
      <c r="A661" s="642" t="s">
        <v>1847</v>
      </c>
      <c r="B661" s="1090"/>
      <c r="C661" s="1092"/>
      <c r="D661" s="647" t="s">
        <v>1848</v>
      </c>
      <c r="E661" s="277" t="s">
        <v>1849</v>
      </c>
    </row>
    <row r="662" spans="1:5" ht="27" thickBot="1" x14ac:dyDescent="0.3">
      <c r="A662" s="644" t="s">
        <v>1850</v>
      </c>
      <c r="B662" s="1091"/>
      <c r="C662" s="1093"/>
      <c r="D662" s="648" t="s">
        <v>1851</v>
      </c>
      <c r="E662" s="649" t="s">
        <v>1852</v>
      </c>
    </row>
    <row r="663" spans="1:5" x14ac:dyDescent="0.25">
      <c r="A663" s="145" t="s">
        <v>1853</v>
      </c>
      <c r="B663" s="1078">
        <v>0</v>
      </c>
      <c r="C663" s="1081">
        <v>1050</v>
      </c>
      <c r="D663" s="640" t="s">
        <v>1770</v>
      </c>
      <c r="E663" s="641" t="s">
        <v>1771</v>
      </c>
    </row>
    <row r="664" spans="1:5" ht="51.75" x14ac:dyDescent="0.25">
      <c r="A664" s="650" t="s">
        <v>1854</v>
      </c>
      <c r="B664" s="1090"/>
      <c r="C664" s="1092"/>
      <c r="D664" s="650" t="s">
        <v>1855</v>
      </c>
      <c r="E664" s="651" t="s">
        <v>1856</v>
      </c>
    </row>
    <row r="665" spans="1:5" ht="51.75" x14ac:dyDescent="0.25">
      <c r="A665" s="650" t="s">
        <v>1857</v>
      </c>
      <c r="B665" s="1090"/>
      <c r="C665" s="1092"/>
      <c r="D665" s="650" t="s">
        <v>1858</v>
      </c>
      <c r="E665" s="651" t="s">
        <v>1859</v>
      </c>
    </row>
    <row r="666" spans="1:5" ht="141" x14ac:dyDescent="0.25">
      <c r="A666" s="642" t="s">
        <v>1860</v>
      </c>
      <c r="B666" s="1090"/>
      <c r="C666" s="1096"/>
      <c r="D666" s="652" t="s">
        <v>1861</v>
      </c>
      <c r="E666" s="28" t="s">
        <v>1862</v>
      </c>
    </row>
    <row r="667" spans="1:5" ht="27" thickBot="1" x14ac:dyDescent="0.3">
      <c r="A667" s="653" t="s">
        <v>1863</v>
      </c>
      <c r="B667" s="1091"/>
      <c r="C667" s="1093"/>
      <c r="D667" s="653" t="s">
        <v>1864</v>
      </c>
      <c r="E667" s="654" t="s">
        <v>1865</v>
      </c>
    </row>
    <row r="668" spans="1:5" x14ac:dyDescent="0.25">
      <c r="A668" s="38" t="s">
        <v>1866</v>
      </c>
      <c r="B668" s="1078">
        <v>0</v>
      </c>
      <c r="C668" s="1081">
        <v>2200</v>
      </c>
      <c r="D668" s="640" t="s">
        <v>1770</v>
      </c>
      <c r="E668" s="641" t="s">
        <v>1771</v>
      </c>
    </row>
    <row r="669" spans="1:5" x14ac:dyDescent="0.25">
      <c r="A669" s="650" t="s">
        <v>1867</v>
      </c>
      <c r="B669" s="1090"/>
      <c r="C669" s="1092"/>
      <c r="D669" s="650">
        <v>35000</v>
      </c>
      <c r="E669" s="655">
        <v>36498</v>
      </c>
    </row>
    <row r="670" spans="1:5" x14ac:dyDescent="0.25">
      <c r="A670" s="642" t="s">
        <v>1868</v>
      </c>
      <c r="B670" s="1090"/>
      <c r="C670" s="1092"/>
      <c r="D670" s="642" t="s">
        <v>1869</v>
      </c>
      <c r="E670" s="277" t="s">
        <v>1870</v>
      </c>
    </row>
    <row r="671" spans="1:5" x14ac:dyDescent="0.25">
      <c r="A671" s="642" t="s">
        <v>1871</v>
      </c>
      <c r="B671" s="1090"/>
      <c r="C671" s="1092"/>
      <c r="D671" s="642" t="s">
        <v>1872</v>
      </c>
      <c r="E671" s="277" t="s">
        <v>1873</v>
      </c>
    </row>
    <row r="672" spans="1:5" ht="26.25" x14ac:dyDescent="0.25">
      <c r="A672" s="642" t="s">
        <v>1874</v>
      </c>
      <c r="B672" s="1090"/>
      <c r="C672" s="1092"/>
      <c r="D672" s="642" t="s">
        <v>1875</v>
      </c>
      <c r="E672" s="277" t="s">
        <v>1876</v>
      </c>
    </row>
    <row r="673" spans="1:5" x14ac:dyDescent="0.25">
      <c r="A673" s="642" t="s">
        <v>1877</v>
      </c>
      <c r="B673" s="1097"/>
      <c r="C673" s="1098"/>
      <c r="D673" s="642">
        <v>150</v>
      </c>
      <c r="E673" s="277">
        <v>210</v>
      </c>
    </row>
    <row r="674" spans="1:5" ht="15.75" thickBot="1" x14ac:dyDescent="0.3">
      <c r="A674" s="20" t="s">
        <v>4</v>
      </c>
      <c r="B674" s="30">
        <f>SUM(B623:B673)</f>
        <v>3597</v>
      </c>
      <c r="C674" s="31">
        <f>SUM(C623:C673)</f>
        <v>21595.5</v>
      </c>
      <c r="D674" s="646"/>
      <c r="E674" s="656"/>
    </row>
    <row r="675" spans="1:5" ht="15.75" thickBot="1" x14ac:dyDescent="0.3"/>
    <row r="676" spans="1:5" x14ac:dyDescent="0.25">
      <c r="A676" s="1099" t="s">
        <v>653</v>
      </c>
      <c r="B676" s="1101" t="s">
        <v>65</v>
      </c>
      <c r="C676" s="1102"/>
      <c r="D676" s="1094" t="s">
        <v>82</v>
      </c>
      <c r="E676" s="1095"/>
    </row>
    <row r="677" spans="1:5" x14ac:dyDescent="0.25">
      <c r="A677" s="1100"/>
      <c r="B677" s="283" t="s">
        <v>114</v>
      </c>
      <c r="C677" s="135" t="s">
        <v>115</v>
      </c>
      <c r="D677" s="657" t="s">
        <v>84</v>
      </c>
      <c r="E677" s="658" t="s">
        <v>83</v>
      </c>
    </row>
    <row r="678" spans="1:5" x14ac:dyDescent="0.25">
      <c r="A678" s="659" t="s">
        <v>80</v>
      </c>
      <c r="B678" s="660"/>
      <c r="C678" s="661"/>
      <c r="D678" s="662"/>
      <c r="E678" s="663"/>
    </row>
    <row r="679" spans="1:5" ht="51.75" x14ac:dyDescent="0.25">
      <c r="A679" s="807" t="s">
        <v>1878</v>
      </c>
      <c r="B679" s="664">
        <v>0</v>
      </c>
      <c r="C679" s="665">
        <v>1000</v>
      </c>
      <c r="D679" s="666" t="s">
        <v>1879</v>
      </c>
      <c r="E679" s="667" t="s">
        <v>1880</v>
      </c>
    </row>
    <row r="680" spans="1:5" ht="64.5" x14ac:dyDescent="0.25">
      <c r="A680" s="807" t="s">
        <v>1881</v>
      </c>
      <c r="B680" s="664">
        <v>0</v>
      </c>
      <c r="C680" s="665">
        <v>2800</v>
      </c>
      <c r="D680" s="666" t="s">
        <v>1882</v>
      </c>
      <c r="E680" s="667" t="s">
        <v>1883</v>
      </c>
    </row>
    <row r="681" spans="1:5" ht="64.5" x14ac:dyDescent="0.25">
      <c r="A681" s="807" t="s">
        <v>1884</v>
      </c>
      <c r="B681" s="664">
        <v>0</v>
      </c>
      <c r="C681" s="665">
        <v>3000</v>
      </c>
      <c r="D681" s="666" t="s">
        <v>1885</v>
      </c>
      <c r="E681" s="667" t="s">
        <v>1886</v>
      </c>
    </row>
    <row r="682" spans="1:5" ht="64.5" x14ac:dyDescent="0.25">
      <c r="A682" s="807" t="s">
        <v>1887</v>
      </c>
      <c r="B682" s="664">
        <v>0</v>
      </c>
      <c r="C682" s="665">
        <v>2100</v>
      </c>
      <c r="D682" s="666" t="s">
        <v>1888</v>
      </c>
      <c r="E682" s="667" t="s">
        <v>1889</v>
      </c>
    </row>
    <row r="683" spans="1:5" ht="51.75" x14ac:dyDescent="0.25">
      <c r="A683" s="807" t="s">
        <v>1890</v>
      </c>
      <c r="B683" s="664">
        <v>0</v>
      </c>
      <c r="C683" s="665">
        <v>713</v>
      </c>
      <c r="D683" s="666" t="s">
        <v>1891</v>
      </c>
      <c r="E683" s="667" t="s">
        <v>1892</v>
      </c>
    </row>
    <row r="684" spans="1:5" ht="51.75" x14ac:dyDescent="0.25">
      <c r="A684" s="668" t="s">
        <v>1893</v>
      </c>
      <c r="B684" s="664">
        <v>0</v>
      </c>
      <c r="C684" s="665">
        <v>3500</v>
      </c>
      <c r="D684" s="666" t="s">
        <v>1894</v>
      </c>
      <c r="E684" s="667" t="s">
        <v>1895</v>
      </c>
    </row>
    <row r="685" spans="1:5" ht="15.75" thickBot="1" x14ac:dyDescent="0.3">
      <c r="A685" s="669" t="s">
        <v>4</v>
      </c>
      <c r="B685" s="670">
        <v>0</v>
      </c>
      <c r="C685" s="671">
        <f>SUM(C679:C684)</f>
        <v>13113</v>
      </c>
      <c r="D685" s="669"/>
      <c r="E685" s="672"/>
    </row>
    <row r="686" spans="1:5" ht="15.75" thickBot="1" x14ac:dyDescent="0.3"/>
    <row r="687" spans="1:5" x14ac:dyDescent="0.25">
      <c r="A687" s="1039" t="s">
        <v>657</v>
      </c>
      <c r="B687" s="952" t="s">
        <v>65</v>
      </c>
      <c r="C687" s="1043"/>
      <c r="D687" s="1042" t="s">
        <v>82</v>
      </c>
      <c r="E687" s="1043"/>
    </row>
    <row r="688" spans="1:5" x14ac:dyDescent="0.25">
      <c r="A688" s="1040"/>
      <c r="B688" s="283" t="s">
        <v>114</v>
      </c>
      <c r="C688" s="135" t="s">
        <v>115</v>
      </c>
      <c r="D688" s="300" t="s">
        <v>84</v>
      </c>
      <c r="E688" s="285" t="s">
        <v>83</v>
      </c>
    </row>
    <row r="689" spans="1:5" x14ac:dyDescent="0.25">
      <c r="A689" s="16" t="s">
        <v>80</v>
      </c>
      <c r="B689" s="13"/>
      <c r="C689" s="33"/>
      <c r="D689" s="16"/>
      <c r="E689" s="44"/>
    </row>
    <row r="690" spans="1:5" ht="25.5" x14ac:dyDescent="0.25">
      <c r="A690" s="684" t="s">
        <v>1896</v>
      </c>
      <c r="B690" s="674">
        <v>0</v>
      </c>
      <c r="C690" s="674" t="s">
        <v>1897</v>
      </c>
      <c r="D690" s="674"/>
      <c r="E690" s="685" t="s">
        <v>1898</v>
      </c>
    </row>
    <row r="691" spans="1:5" x14ac:dyDescent="0.25">
      <c r="A691" s="684" t="s">
        <v>1899</v>
      </c>
      <c r="B691" s="674">
        <v>0</v>
      </c>
      <c r="C691" s="673" t="s">
        <v>1900</v>
      </c>
      <c r="D691" s="673" t="s">
        <v>1901</v>
      </c>
      <c r="E691" s="685" t="s">
        <v>1902</v>
      </c>
    </row>
    <row r="692" spans="1:5" x14ac:dyDescent="0.25">
      <c r="A692" s="686" t="s">
        <v>1903</v>
      </c>
      <c r="B692" s="676">
        <v>0</v>
      </c>
      <c r="C692" s="677">
        <v>1900</v>
      </c>
      <c r="D692" s="676"/>
      <c r="E692" s="687" t="s">
        <v>1898</v>
      </c>
    </row>
    <row r="693" spans="1:5" x14ac:dyDescent="0.25">
      <c r="A693" s="684" t="s">
        <v>1904</v>
      </c>
      <c r="B693" s="676"/>
      <c r="C693" s="676"/>
      <c r="D693" s="676"/>
      <c r="E693" s="687"/>
    </row>
    <row r="694" spans="1:5" x14ac:dyDescent="0.25">
      <c r="A694" s="684" t="s">
        <v>1905</v>
      </c>
      <c r="B694" s="676"/>
      <c r="C694" s="676"/>
      <c r="D694" s="676"/>
      <c r="E694" s="687"/>
    </row>
    <row r="695" spans="1:5" x14ac:dyDescent="0.25">
      <c r="A695" s="684" t="s">
        <v>1906</v>
      </c>
      <c r="B695" s="676"/>
      <c r="C695" s="676"/>
      <c r="D695" s="676"/>
      <c r="E695" s="687"/>
    </row>
    <row r="696" spans="1:5" x14ac:dyDescent="0.25">
      <c r="A696" s="684" t="s">
        <v>3</v>
      </c>
      <c r="B696" s="676"/>
      <c r="C696" s="676"/>
      <c r="D696" s="676"/>
      <c r="E696" s="687"/>
    </row>
    <row r="697" spans="1:5" x14ac:dyDescent="0.25">
      <c r="A697" s="684" t="s">
        <v>1907</v>
      </c>
      <c r="B697" s="676"/>
      <c r="C697" s="676"/>
      <c r="D697" s="676"/>
      <c r="E697" s="687"/>
    </row>
    <row r="698" spans="1:5" x14ac:dyDescent="0.25">
      <c r="A698" s="686" t="s">
        <v>1908</v>
      </c>
      <c r="B698" s="678">
        <v>0</v>
      </c>
      <c r="C698" s="678">
        <v>1200</v>
      </c>
      <c r="D698" s="678"/>
      <c r="E698" s="688" t="s">
        <v>1898</v>
      </c>
    </row>
    <row r="699" spans="1:5" x14ac:dyDescent="0.25">
      <c r="A699" s="684" t="s">
        <v>1909</v>
      </c>
      <c r="B699" s="678"/>
      <c r="C699" s="678"/>
      <c r="D699" s="678"/>
      <c r="E699" s="688"/>
    </row>
    <row r="700" spans="1:5" x14ac:dyDescent="0.25">
      <c r="A700" s="684" t="s">
        <v>1910</v>
      </c>
      <c r="B700" s="678"/>
      <c r="C700" s="678"/>
      <c r="D700" s="678"/>
      <c r="E700" s="688"/>
    </row>
    <row r="701" spans="1:5" x14ac:dyDescent="0.25">
      <c r="A701" s="684" t="s">
        <v>1911</v>
      </c>
      <c r="B701" s="678"/>
      <c r="C701" s="678"/>
      <c r="D701" s="678"/>
      <c r="E701" s="688"/>
    </row>
    <row r="702" spans="1:5" x14ac:dyDescent="0.25">
      <c r="A702" s="684" t="s">
        <v>1912</v>
      </c>
      <c r="B702" s="678"/>
      <c r="C702" s="678"/>
      <c r="D702" s="678"/>
      <c r="E702" s="688"/>
    </row>
    <row r="703" spans="1:5" x14ac:dyDescent="0.25">
      <c r="A703" s="686" t="s">
        <v>1913</v>
      </c>
      <c r="B703" s="675">
        <v>0</v>
      </c>
      <c r="C703" s="679">
        <v>7713</v>
      </c>
      <c r="D703" s="678"/>
      <c r="E703" s="688" t="s">
        <v>1898</v>
      </c>
    </row>
    <row r="704" spans="1:5" x14ac:dyDescent="0.25">
      <c r="A704" s="684" t="s">
        <v>1914</v>
      </c>
      <c r="B704" s="674"/>
      <c r="C704" s="674"/>
      <c r="D704" s="680">
        <v>5.2600000000000001E-2</v>
      </c>
      <c r="E704" s="689">
        <v>6.7500000000000004E-2</v>
      </c>
    </row>
    <row r="705" spans="1:5" x14ac:dyDescent="0.25">
      <c r="A705" s="684" t="s">
        <v>1915</v>
      </c>
      <c r="B705" s="674"/>
      <c r="C705" s="674"/>
      <c r="D705" s="674">
        <v>85</v>
      </c>
      <c r="E705" s="685">
        <v>190</v>
      </c>
    </row>
    <row r="706" spans="1:5" x14ac:dyDescent="0.25">
      <c r="A706" s="686" t="s">
        <v>1916</v>
      </c>
      <c r="B706" s="678">
        <v>0</v>
      </c>
      <c r="C706" s="679">
        <v>2335</v>
      </c>
      <c r="D706" s="678"/>
      <c r="E706" s="688" t="s">
        <v>1898</v>
      </c>
    </row>
    <row r="707" spans="1:5" x14ac:dyDescent="0.25">
      <c r="A707" s="684" t="s">
        <v>1917</v>
      </c>
      <c r="B707" s="674"/>
      <c r="C707" s="674"/>
      <c r="D707" s="681">
        <v>5000</v>
      </c>
      <c r="E707" s="690">
        <v>5850</v>
      </c>
    </row>
    <row r="708" spans="1:5" x14ac:dyDescent="0.25">
      <c r="A708" s="684" t="s">
        <v>1918</v>
      </c>
      <c r="B708" s="674"/>
      <c r="C708" s="674"/>
      <c r="D708" s="682">
        <v>1</v>
      </c>
      <c r="E708" s="691">
        <v>0.88</v>
      </c>
    </row>
    <row r="709" spans="1:5" x14ac:dyDescent="0.25">
      <c r="A709" s="684" t="s">
        <v>1919</v>
      </c>
      <c r="B709" s="674"/>
      <c r="C709" s="674"/>
      <c r="D709" s="674"/>
      <c r="E709" s="685"/>
    </row>
    <row r="710" spans="1:5" x14ac:dyDescent="0.25">
      <c r="A710" s="686" t="s">
        <v>1920</v>
      </c>
      <c r="B710" s="678">
        <v>0</v>
      </c>
      <c r="C710" s="679">
        <v>3500</v>
      </c>
      <c r="D710" s="678"/>
      <c r="E710" s="688" t="s">
        <v>1898</v>
      </c>
    </row>
    <row r="711" spans="1:5" x14ac:dyDescent="0.25">
      <c r="A711" s="684" t="s">
        <v>1921</v>
      </c>
      <c r="B711" s="673"/>
      <c r="C711" s="673"/>
      <c r="D711" s="673"/>
      <c r="E711" s="808">
        <v>1</v>
      </c>
    </row>
    <row r="712" spans="1:5" x14ac:dyDescent="0.25">
      <c r="A712" s="684" t="s">
        <v>1922</v>
      </c>
      <c r="B712" s="674"/>
      <c r="C712" s="674"/>
      <c r="D712" s="674"/>
      <c r="E712" s="691">
        <v>1.07</v>
      </c>
    </row>
    <row r="713" spans="1:5" x14ac:dyDescent="0.25">
      <c r="A713" s="684" t="s">
        <v>1923</v>
      </c>
      <c r="B713" s="674"/>
      <c r="C713" s="674"/>
      <c r="D713" s="674"/>
      <c r="E713" s="691">
        <v>1.4</v>
      </c>
    </row>
    <row r="714" spans="1:5" x14ac:dyDescent="0.25">
      <c r="A714" s="684" t="s">
        <v>1924</v>
      </c>
      <c r="B714" s="674"/>
      <c r="C714" s="674"/>
      <c r="D714" s="674"/>
      <c r="E714" s="691">
        <v>1.33</v>
      </c>
    </row>
    <row r="715" spans="1:5" x14ac:dyDescent="0.25">
      <c r="A715" s="684" t="s">
        <v>1925</v>
      </c>
      <c r="B715" s="674"/>
      <c r="C715" s="674"/>
      <c r="D715" s="674"/>
      <c r="E715" s="691">
        <v>1</v>
      </c>
    </row>
    <row r="716" spans="1:5" x14ac:dyDescent="0.25">
      <c r="A716" s="686" t="s">
        <v>1926</v>
      </c>
      <c r="B716" s="679">
        <v>2641</v>
      </c>
      <c r="C716" s="679">
        <v>2250</v>
      </c>
      <c r="D716" s="678"/>
      <c r="E716" s="688" t="s">
        <v>1898</v>
      </c>
    </row>
    <row r="717" spans="1:5" x14ac:dyDescent="0.25">
      <c r="A717" s="684" t="s">
        <v>1927</v>
      </c>
      <c r="B717" s="674"/>
      <c r="C717" s="674"/>
      <c r="D717" s="683">
        <v>0.1</v>
      </c>
      <c r="E717" s="691">
        <v>0.3</v>
      </c>
    </row>
    <row r="718" spans="1:5" x14ac:dyDescent="0.25">
      <c r="A718" s="684" t="s">
        <v>1928</v>
      </c>
      <c r="B718" s="674"/>
      <c r="C718" s="674"/>
      <c r="D718" s="683">
        <v>0.05</v>
      </c>
      <c r="E718" s="691">
        <v>0.7</v>
      </c>
    </row>
    <row r="719" spans="1:5" x14ac:dyDescent="0.25">
      <c r="A719" s="684" t="s">
        <v>1929</v>
      </c>
      <c r="B719" s="674"/>
      <c r="C719" s="674"/>
      <c r="D719" s="683">
        <v>0.1</v>
      </c>
      <c r="E719" s="691">
        <v>0.6</v>
      </c>
    </row>
    <row r="720" spans="1:5" x14ac:dyDescent="0.25">
      <c r="A720" s="684" t="s">
        <v>1930</v>
      </c>
      <c r="B720" s="674"/>
      <c r="C720" s="674"/>
      <c r="D720" s="674">
        <v>0</v>
      </c>
      <c r="E720" s="691">
        <v>0.33</v>
      </c>
    </row>
    <row r="721" spans="1:5" x14ac:dyDescent="0.25">
      <c r="A721" s="684" t="s">
        <v>1931</v>
      </c>
      <c r="B721" s="674"/>
      <c r="C721" s="674"/>
      <c r="D721" s="674">
        <v>0</v>
      </c>
      <c r="E721" s="691">
        <v>0.5</v>
      </c>
    </row>
    <row r="722" spans="1:5" x14ac:dyDescent="0.25">
      <c r="A722" s="686" t="s">
        <v>1932</v>
      </c>
      <c r="B722" s="677">
        <v>4000</v>
      </c>
      <c r="C722" s="677">
        <v>3534</v>
      </c>
      <c r="D722" s="676"/>
      <c r="E722" s="687" t="s">
        <v>1898</v>
      </c>
    </row>
    <row r="723" spans="1:5" x14ac:dyDescent="0.25">
      <c r="A723" s="684" t="s">
        <v>1933</v>
      </c>
      <c r="B723" s="674"/>
      <c r="C723" s="674"/>
      <c r="D723" s="674"/>
      <c r="E723" s="691">
        <v>1</v>
      </c>
    </row>
    <row r="724" spans="1:5" x14ac:dyDescent="0.25">
      <c r="A724" s="684" t="s">
        <v>1934</v>
      </c>
      <c r="B724" s="674"/>
      <c r="C724" s="674"/>
      <c r="D724" s="674"/>
      <c r="E724" s="691">
        <v>1</v>
      </c>
    </row>
    <row r="725" spans="1:5" x14ac:dyDescent="0.25">
      <c r="A725" s="684" t="s">
        <v>1935</v>
      </c>
      <c r="B725" s="674"/>
      <c r="C725" s="674"/>
      <c r="D725" s="674"/>
      <c r="E725" s="691">
        <v>0.3</v>
      </c>
    </row>
    <row r="726" spans="1:5" x14ac:dyDescent="0.25">
      <c r="A726" s="684" t="s">
        <v>1936</v>
      </c>
      <c r="B726" s="674"/>
      <c r="C726" s="674"/>
      <c r="D726" s="674"/>
      <c r="E726" s="691">
        <v>1</v>
      </c>
    </row>
    <row r="727" spans="1:5" ht="25.5" x14ac:dyDescent="0.25">
      <c r="A727" s="684" t="s">
        <v>1937</v>
      </c>
      <c r="B727" s="674"/>
      <c r="C727" s="674"/>
      <c r="D727" s="674" t="s">
        <v>1938</v>
      </c>
      <c r="E727" s="685" t="s">
        <v>1939</v>
      </c>
    </row>
    <row r="728" spans="1:5" x14ac:dyDescent="0.25">
      <c r="A728" s="684" t="s">
        <v>1940</v>
      </c>
      <c r="B728" s="674"/>
      <c r="C728" s="674"/>
      <c r="D728" s="674" t="s">
        <v>1938</v>
      </c>
      <c r="E728" s="685">
        <v>16</v>
      </c>
    </row>
    <row r="729" spans="1:5" x14ac:dyDescent="0.25">
      <c r="A729" s="684" t="s">
        <v>1941</v>
      </c>
      <c r="B729" s="674"/>
      <c r="C729" s="674"/>
      <c r="D729" s="674" t="s">
        <v>1942</v>
      </c>
      <c r="E729" s="685">
        <v>12</v>
      </c>
    </row>
    <row r="730" spans="1:5" x14ac:dyDescent="0.25">
      <c r="A730" s="692" t="s">
        <v>1943</v>
      </c>
      <c r="B730" s="677">
        <v>10000</v>
      </c>
      <c r="C730" s="676">
        <v>700</v>
      </c>
      <c r="D730" s="676"/>
      <c r="E730" s="687" t="s">
        <v>1898</v>
      </c>
    </row>
    <row r="731" spans="1:5" x14ac:dyDescent="0.25">
      <c r="A731" s="684" t="s">
        <v>1944</v>
      </c>
      <c r="B731" s="674"/>
      <c r="C731" s="674"/>
      <c r="D731" s="674"/>
      <c r="E731" s="691">
        <v>1</v>
      </c>
    </row>
    <row r="732" spans="1:5" x14ac:dyDescent="0.25">
      <c r="A732" s="684" t="s">
        <v>1945</v>
      </c>
      <c r="B732" s="674"/>
      <c r="C732" s="674"/>
      <c r="D732" s="674"/>
      <c r="E732" s="691">
        <v>1</v>
      </c>
    </row>
    <row r="733" spans="1:5" x14ac:dyDescent="0.25">
      <c r="A733" s="686" t="s">
        <v>1946</v>
      </c>
      <c r="B733" s="678">
        <v>0</v>
      </c>
      <c r="C733" s="679">
        <v>5500</v>
      </c>
      <c r="D733" s="678"/>
      <c r="E733" s="688" t="s">
        <v>1898</v>
      </c>
    </row>
    <row r="734" spans="1:5" x14ac:dyDescent="0.25">
      <c r="A734" s="684" t="s">
        <v>1947</v>
      </c>
      <c r="B734" s="674"/>
      <c r="C734" s="674"/>
      <c r="D734" s="674">
        <v>0</v>
      </c>
      <c r="E734" s="685">
        <v>1</v>
      </c>
    </row>
    <row r="735" spans="1:5" x14ac:dyDescent="0.25">
      <c r="A735" s="684" t="s">
        <v>1948</v>
      </c>
      <c r="B735" s="674"/>
      <c r="C735" s="674"/>
      <c r="D735" s="681">
        <v>7000</v>
      </c>
      <c r="E735" s="690">
        <v>2231</v>
      </c>
    </row>
    <row r="736" spans="1:5" x14ac:dyDescent="0.25">
      <c r="A736" s="684" t="s">
        <v>1949</v>
      </c>
      <c r="B736" s="674"/>
      <c r="C736" s="674"/>
      <c r="D736" s="674">
        <v>50</v>
      </c>
      <c r="E736" s="685">
        <v>70</v>
      </c>
    </row>
    <row r="737" spans="1:6" x14ac:dyDescent="0.25">
      <c r="A737" s="684" t="s">
        <v>1950</v>
      </c>
      <c r="B737" s="674"/>
      <c r="C737" s="674"/>
      <c r="D737" s="674" t="s">
        <v>1951</v>
      </c>
      <c r="E737" s="690">
        <v>4173</v>
      </c>
    </row>
    <row r="738" spans="1:6" x14ac:dyDescent="0.25">
      <c r="A738" s="684" t="s">
        <v>1952</v>
      </c>
      <c r="B738" s="674"/>
      <c r="C738" s="674"/>
      <c r="D738" s="674">
        <v>0</v>
      </c>
      <c r="E738" s="685">
        <v>55</v>
      </c>
    </row>
    <row r="739" spans="1:6" x14ac:dyDescent="0.25">
      <c r="A739" s="684" t="s">
        <v>1953</v>
      </c>
      <c r="B739" s="674"/>
      <c r="C739" s="674"/>
      <c r="D739" s="674">
        <v>0</v>
      </c>
      <c r="E739" s="685">
        <v>12</v>
      </c>
    </row>
    <row r="740" spans="1:6" x14ac:dyDescent="0.25">
      <c r="A740" s="686" t="s">
        <v>1954</v>
      </c>
      <c r="B740" s="678">
        <v>0</v>
      </c>
      <c r="C740" s="679">
        <v>3000</v>
      </c>
      <c r="D740" s="678"/>
      <c r="E740" s="688" t="s">
        <v>1898</v>
      </c>
    </row>
    <row r="741" spans="1:6" x14ac:dyDescent="0.25">
      <c r="A741" s="684" t="s">
        <v>1955</v>
      </c>
      <c r="B741" s="674"/>
      <c r="C741" s="674"/>
      <c r="D741" s="674">
        <v>25</v>
      </c>
      <c r="E741" s="685">
        <v>31</v>
      </c>
    </row>
    <row r="742" spans="1:6" x14ac:dyDescent="0.25">
      <c r="A742" s="684" t="s">
        <v>1956</v>
      </c>
      <c r="B742" s="674"/>
      <c r="C742" s="674"/>
      <c r="D742" s="674">
        <v>9</v>
      </c>
      <c r="E742" s="685">
        <v>19</v>
      </c>
    </row>
    <row r="743" spans="1:6" x14ac:dyDescent="0.25">
      <c r="A743" s="684" t="s">
        <v>1957</v>
      </c>
      <c r="B743" s="674"/>
      <c r="C743" s="674"/>
      <c r="D743" s="674">
        <v>14</v>
      </c>
      <c r="E743" s="685">
        <v>12</v>
      </c>
    </row>
    <row r="744" spans="1:6" ht="15.75" thickBot="1" x14ac:dyDescent="0.3">
      <c r="A744" s="693" t="s">
        <v>4</v>
      </c>
      <c r="B744" s="694">
        <v>16641</v>
      </c>
      <c r="C744" s="694">
        <v>36996</v>
      </c>
      <c r="D744" s="695"/>
      <c r="E744" s="696"/>
    </row>
    <row r="745" spans="1:6" ht="15.75" thickBot="1" x14ac:dyDescent="0.3"/>
    <row r="746" spans="1:6" ht="15" customHeight="1" x14ac:dyDescent="0.25">
      <c r="A746" s="1039" t="s">
        <v>662</v>
      </c>
      <c r="B746" s="1103" t="s">
        <v>65</v>
      </c>
      <c r="C746" s="1104"/>
      <c r="D746" s="1105" t="s">
        <v>82</v>
      </c>
      <c r="E746" s="1106"/>
      <c r="F746" s="1104"/>
    </row>
    <row r="747" spans="1:6" ht="25.5" x14ac:dyDescent="0.25">
      <c r="A747" s="1040"/>
      <c r="B747" s="697" t="s">
        <v>114</v>
      </c>
      <c r="C747" s="415" t="s">
        <v>115</v>
      </c>
      <c r="D747" s="280" t="s">
        <v>1958</v>
      </c>
      <c r="E747" s="279" t="s">
        <v>1959</v>
      </c>
      <c r="F747" s="698" t="s">
        <v>1960</v>
      </c>
    </row>
    <row r="748" spans="1:6" ht="15.75" thickBot="1" x14ac:dyDescent="0.3">
      <c r="A748" s="699" t="s">
        <v>80</v>
      </c>
      <c r="B748" s="700"/>
      <c r="C748" s="701"/>
      <c r="D748" s="702"/>
      <c r="E748" s="703"/>
      <c r="F748" s="701"/>
    </row>
    <row r="749" spans="1:6" ht="15.75" thickBot="1" x14ac:dyDescent="0.3">
      <c r="A749" s="704" t="s">
        <v>1961</v>
      </c>
      <c r="B749" s="705">
        <v>0</v>
      </c>
      <c r="C749" s="706">
        <v>7200</v>
      </c>
      <c r="D749" s="707"/>
      <c r="E749" s="708"/>
      <c r="F749" s="709"/>
    </row>
    <row r="750" spans="1:6" x14ac:dyDescent="0.25">
      <c r="A750" s="710" t="s">
        <v>1962</v>
      </c>
      <c r="B750" s="711"/>
      <c r="C750" s="712"/>
      <c r="D750" s="713" t="s">
        <v>1963</v>
      </c>
      <c r="E750" s="714" t="s">
        <v>1964</v>
      </c>
      <c r="F750" s="715" t="s">
        <v>1963</v>
      </c>
    </row>
    <row r="751" spans="1:6" ht="25.5" x14ac:dyDescent="0.25">
      <c r="A751" s="710" t="s">
        <v>1965</v>
      </c>
      <c r="B751" s="716"/>
      <c r="C751" s="717"/>
      <c r="D751" s="718" t="s">
        <v>1966</v>
      </c>
      <c r="E751" s="719" t="s">
        <v>1967</v>
      </c>
      <c r="F751" s="720" t="s">
        <v>1968</v>
      </c>
    </row>
    <row r="752" spans="1:6" x14ac:dyDescent="0.25">
      <c r="A752" s="710" t="s">
        <v>1969</v>
      </c>
      <c r="B752" s="716"/>
      <c r="C752" s="717"/>
      <c r="D752" s="718" t="s">
        <v>1970</v>
      </c>
      <c r="E752" s="719" t="s">
        <v>1967</v>
      </c>
      <c r="F752" s="720" t="s">
        <v>1971</v>
      </c>
    </row>
    <row r="753" spans="1:6" ht="25.5" x14ac:dyDescent="0.25">
      <c r="A753" s="710" t="s">
        <v>1972</v>
      </c>
      <c r="B753" s="716"/>
      <c r="C753" s="717"/>
      <c r="D753" s="718" t="s">
        <v>1973</v>
      </c>
      <c r="E753" s="719" t="s">
        <v>1967</v>
      </c>
      <c r="F753" s="720" t="s">
        <v>1974</v>
      </c>
    </row>
    <row r="754" spans="1:6" x14ac:dyDescent="0.25">
      <c r="A754" s="710" t="s">
        <v>1975</v>
      </c>
      <c r="B754" s="716"/>
      <c r="C754" s="717"/>
      <c r="D754" s="721">
        <v>5</v>
      </c>
      <c r="E754" s="722">
        <v>8</v>
      </c>
      <c r="F754" s="720">
        <v>12</v>
      </c>
    </row>
    <row r="755" spans="1:6" x14ac:dyDescent="0.25">
      <c r="A755" s="710" t="s">
        <v>1976</v>
      </c>
      <c r="B755" s="716"/>
      <c r="C755" s="717"/>
      <c r="D755" s="721">
        <v>0</v>
      </c>
      <c r="E755" s="722">
        <v>8</v>
      </c>
      <c r="F755" s="720">
        <v>6</v>
      </c>
    </row>
    <row r="756" spans="1:6" ht="25.5" x14ac:dyDescent="0.25">
      <c r="A756" s="710" t="s">
        <v>1977</v>
      </c>
      <c r="B756" s="716"/>
      <c r="C756" s="717"/>
      <c r="D756" s="718" t="s">
        <v>1978</v>
      </c>
      <c r="E756" s="719" t="s">
        <v>1979</v>
      </c>
      <c r="F756" s="720" t="s">
        <v>1978</v>
      </c>
    </row>
    <row r="757" spans="1:6" ht="15.75" thickBot="1" x14ac:dyDescent="0.3">
      <c r="A757" s="710" t="s">
        <v>1980</v>
      </c>
      <c r="B757" s="716"/>
      <c r="C757" s="717"/>
      <c r="D757" s="718">
        <v>0</v>
      </c>
      <c r="E757" s="719">
        <v>12</v>
      </c>
      <c r="F757" s="723">
        <v>16</v>
      </c>
    </row>
    <row r="758" spans="1:6" ht="15.75" thickBot="1" x14ac:dyDescent="0.3">
      <c r="A758" s="704" t="s">
        <v>1981</v>
      </c>
      <c r="B758" s="705">
        <v>0</v>
      </c>
      <c r="C758" s="706">
        <v>6400</v>
      </c>
      <c r="D758" s="707"/>
      <c r="E758" s="708"/>
      <c r="F758" s="709"/>
    </row>
    <row r="759" spans="1:6" x14ac:dyDescent="0.25">
      <c r="A759" s="710" t="s">
        <v>1982</v>
      </c>
      <c r="B759" s="716"/>
      <c r="C759" s="717"/>
      <c r="D759" s="721">
        <v>122</v>
      </c>
      <c r="E759" s="722">
        <v>135</v>
      </c>
      <c r="F759" s="720">
        <v>131</v>
      </c>
    </row>
    <row r="760" spans="1:6" x14ac:dyDescent="0.25">
      <c r="A760" s="710" t="s">
        <v>1983</v>
      </c>
      <c r="B760" s="716"/>
      <c r="C760" s="717"/>
      <c r="D760" s="721">
        <v>42</v>
      </c>
      <c r="E760" s="722">
        <v>50</v>
      </c>
      <c r="F760" s="720">
        <v>41</v>
      </c>
    </row>
    <row r="761" spans="1:6" x14ac:dyDescent="0.25">
      <c r="A761" s="710" t="s">
        <v>1984</v>
      </c>
      <c r="B761" s="716"/>
      <c r="C761" s="717"/>
      <c r="D761" s="721">
        <v>179</v>
      </c>
      <c r="E761" s="722">
        <v>140</v>
      </c>
      <c r="F761" s="720">
        <v>100</v>
      </c>
    </row>
    <row r="762" spans="1:6" x14ac:dyDescent="0.25">
      <c r="A762" s="710" t="s">
        <v>1985</v>
      </c>
      <c r="B762" s="716"/>
      <c r="C762" s="717"/>
      <c r="D762" s="721">
        <v>203</v>
      </c>
      <c r="E762" s="722">
        <v>200</v>
      </c>
      <c r="F762" s="720">
        <v>189</v>
      </c>
    </row>
    <row r="763" spans="1:6" x14ac:dyDescent="0.25">
      <c r="A763" s="710" t="s">
        <v>1986</v>
      </c>
      <c r="B763" s="716"/>
      <c r="C763" s="717"/>
      <c r="D763" s="721">
        <v>3</v>
      </c>
      <c r="E763" s="722">
        <v>5</v>
      </c>
      <c r="F763" s="720">
        <v>5</v>
      </c>
    </row>
    <row r="764" spans="1:6" x14ac:dyDescent="0.25">
      <c r="A764" s="710" t="s">
        <v>1987</v>
      </c>
      <c r="B764" s="716"/>
      <c r="C764" s="717"/>
      <c r="D764" s="724">
        <v>6</v>
      </c>
      <c r="E764" s="722">
        <v>8</v>
      </c>
      <c r="F764" s="720">
        <v>6</v>
      </c>
    </row>
    <row r="765" spans="1:6" ht="15.75" thickBot="1" x14ac:dyDescent="0.3">
      <c r="A765" s="710" t="s">
        <v>1988</v>
      </c>
      <c r="B765" s="716"/>
      <c r="C765" s="717"/>
      <c r="D765" s="721">
        <v>453</v>
      </c>
      <c r="E765" s="722">
        <v>600</v>
      </c>
      <c r="F765" s="720">
        <v>530</v>
      </c>
    </row>
    <row r="766" spans="1:6" ht="15.75" thickBot="1" x14ac:dyDescent="0.3">
      <c r="A766" s="704" t="s">
        <v>1989</v>
      </c>
      <c r="B766" s="705">
        <v>0</v>
      </c>
      <c r="C766" s="706">
        <v>8258</v>
      </c>
      <c r="D766" s="707"/>
      <c r="E766" s="708"/>
      <c r="F766" s="709"/>
    </row>
    <row r="767" spans="1:6" x14ac:dyDescent="0.25">
      <c r="A767" s="710" t="s">
        <v>1990</v>
      </c>
      <c r="B767" s="716"/>
      <c r="C767" s="717"/>
      <c r="D767" s="718">
        <v>948</v>
      </c>
      <c r="E767" s="719">
        <v>900</v>
      </c>
      <c r="F767" s="720">
        <v>911</v>
      </c>
    </row>
    <row r="768" spans="1:6" x14ac:dyDescent="0.25">
      <c r="A768" s="710" t="s">
        <v>1991</v>
      </c>
      <c r="B768" s="716"/>
      <c r="C768" s="717"/>
      <c r="D768" s="718">
        <v>99</v>
      </c>
      <c r="E768" s="719">
        <v>90</v>
      </c>
      <c r="F768" s="720">
        <v>102</v>
      </c>
    </row>
    <row r="769" spans="1:6" x14ac:dyDescent="0.25">
      <c r="A769" s="710" t="s">
        <v>1992</v>
      </c>
      <c r="B769" s="716"/>
      <c r="C769" s="717"/>
      <c r="D769" s="718">
        <v>9</v>
      </c>
      <c r="E769" s="719">
        <v>20</v>
      </c>
      <c r="F769" s="720">
        <v>7</v>
      </c>
    </row>
    <row r="770" spans="1:6" x14ac:dyDescent="0.25">
      <c r="A770" s="710" t="s">
        <v>1993</v>
      </c>
      <c r="B770" s="716"/>
      <c r="C770" s="717"/>
      <c r="D770" s="718">
        <v>0</v>
      </c>
      <c r="E770" s="719">
        <v>5</v>
      </c>
      <c r="F770" s="720">
        <v>2</v>
      </c>
    </row>
    <row r="771" spans="1:6" x14ac:dyDescent="0.25">
      <c r="A771" s="710" t="s">
        <v>1994</v>
      </c>
      <c r="B771" s="716"/>
      <c r="C771" s="717"/>
      <c r="D771" s="718">
        <v>160</v>
      </c>
      <c r="E771" s="719">
        <v>170</v>
      </c>
      <c r="F771" s="720">
        <v>223</v>
      </c>
    </row>
    <row r="772" spans="1:6" x14ac:dyDescent="0.25">
      <c r="A772" s="710" t="s">
        <v>1995</v>
      </c>
      <c r="B772" s="716"/>
      <c r="C772" s="717"/>
      <c r="D772" s="718" t="s">
        <v>1996</v>
      </c>
      <c r="E772" s="719" t="s">
        <v>1997</v>
      </c>
      <c r="F772" s="720" t="s">
        <v>1998</v>
      </c>
    </row>
    <row r="773" spans="1:6" x14ac:dyDescent="0.25">
      <c r="A773" s="710" t="s">
        <v>1999</v>
      </c>
      <c r="B773" s="716"/>
      <c r="C773" s="717"/>
      <c r="D773" s="718">
        <v>1.4</v>
      </c>
      <c r="E773" s="719">
        <v>1.5</v>
      </c>
      <c r="F773" s="720">
        <v>1.67</v>
      </c>
    </row>
    <row r="774" spans="1:6" ht="25.5" x14ac:dyDescent="0.25">
      <c r="A774" s="710" t="s">
        <v>2000</v>
      </c>
      <c r="B774" s="716"/>
      <c r="C774" s="717"/>
      <c r="D774" s="718" t="s">
        <v>2001</v>
      </c>
      <c r="E774" s="719" t="s">
        <v>2002</v>
      </c>
      <c r="F774" s="720" t="s">
        <v>2003</v>
      </c>
    </row>
    <row r="775" spans="1:6" x14ac:dyDescent="0.25">
      <c r="A775" s="710" t="s">
        <v>2004</v>
      </c>
      <c r="B775" s="716"/>
      <c r="C775" s="717"/>
      <c r="D775" s="718">
        <v>4</v>
      </c>
      <c r="E775" s="719">
        <v>4</v>
      </c>
      <c r="F775" s="720">
        <v>4</v>
      </c>
    </row>
    <row r="776" spans="1:6" ht="25.5" x14ac:dyDescent="0.25">
      <c r="A776" s="710" t="s">
        <v>2005</v>
      </c>
      <c r="B776" s="716"/>
      <c r="C776" s="717"/>
      <c r="D776" s="725">
        <v>3.5000000000000003E-2</v>
      </c>
      <c r="E776" s="726">
        <v>0.05</v>
      </c>
      <c r="F776" s="347">
        <v>3.7999999999999999E-2</v>
      </c>
    </row>
    <row r="777" spans="1:6" x14ac:dyDescent="0.25">
      <c r="A777" s="710" t="s">
        <v>2006</v>
      </c>
      <c r="B777" s="716"/>
      <c r="C777" s="717"/>
      <c r="D777" s="718" t="s">
        <v>2007</v>
      </c>
      <c r="E777" s="719" t="s">
        <v>2008</v>
      </c>
      <c r="F777" s="723" t="s">
        <v>2009</v>
      </c>
    </row>
    <row r="778" spans="1:6" x14ac:dyDescent="0.25">
      <c r="A778" s="710" t="s">
        <v>2010</v>
      </c>
      <c r="B778" s="716"/>
      <c r="C778" s="717"/>
      <c r="D778" s="718">
        <v>50</v>
      </c>
      <c r="E778" s="719">
        <v>100</v>
      </c>
      <c r="F778" s="720">
        <v>110</v>
      </c>
    </row>
    <row r="779" spans="1:6" x14ac:dyDescent="0.25">
      <c r="A779" s="710" t="s">
        <v>2011</v>
      </c>
      <c r="B779" s="716"/>
      <c r="C779" s="717"/>
      <c r="D779" s="718">
        <v>5</v>
      </c>
      <c r="E779" s="719">
        <v>6</v>
      </c>
      <c r="F779" s="720">
        <v>6</v>
      </c>
    </row>
    <row r="780" spans="1:6" ht="25.5" x14ac:dyDescent="0.25">
      <c r="A780" s="710" t="s">
        <v>2012</v>
      </c>
      <c r="B780" s="716"/>
      <c r="C780" s="717"/>
      <c r="D780" s="718">
        <v>97</v>
      </c>
      <c r="E780" s="719">
        <v>60</v>
      </c>
      <c r="F780" s="720">
        <v>83</v>
      </c>
    </row>
    <row r="781" spans="1:6" ht="25.5" x14ac:dyDescent="0.25">
      <c r="A781" s="710" t="s">
        <v>2013</v>
      </c>
      <c r="B781" s="716"/>
      <c r="C781" s="717"/>
      <c r="D781" s="718" t="s">
        <v>1996</v>
      </c>
      <c r="E781" s="719">
        <v>3</v>
      </c>
      <c r="F781" s="720">
        <v>4</v>
      </c>
    </row>
    <row r="782" spans="1:6" x14ac:dyDescent="0.25">
      <c r="A782" s="710" t="s">
        <v>2014</v>
      </c>
      <c r="B782" s="716"/>
      <c r="C782" s="717"/>
      <c r="D782" s="718" t="s">
        <v>1996</v>
      </c>
      <c r="E782" s="719" t="s">
        <v>2015</v>
      </c>
      <c r="F782" s="723" t="s">
        <v>2016</v>
      </c>
    </row>
    <row r="783" spans="1:6" x14ac:dyDescent="0.25">
      <c r="A783" s="710" t="s">
        <v>2017</v>
      </c>
      <c r="B783" s="716"/>
      <c r="C783" s="717"/>
      <c r="D783" s="718">
        <v>87</v>
      </c>
      <c r="E783" s="719">
        <v>65</v>
      </c>
      <c r="F783" s="720">
        <v>69</v>
      </c>
    </row>
    <row r="784" spans="1:6" ht="15.75" thickBot="1" x14ac:dyDescent="0.3">
      <c r="A784" s="727" t="s">
        <v>2018</v>
      </c>
      <c r="B784" s="728"/>
      <c r="C784" s="729"/>
      <c r="D784" s="730">
        <v>243</v>
      </c>
      <c r="E784" s="731">
        <v>245</v>
      </c>
      <c r="F784" s="732">
        <v>250</v>
      </c>
    </row>
    <row r="785" spans="1:6" ht="15.75" thickBot="1" x14ac:dyDescent="0.3">
      <c r="A785" s="704" t="s">
        <v>2019</v>
      </c>
      <c r="B785" s="705">
        <v>0</v>
      </c>
      <c r="C785" s="706">
        <v>5409</v>
      </c>
      <c r="D785" s="707"/>
      <c r="E785" s="708"/>
      <c r="F785" s="709"/>
    </row>
    <row r="786" spans="1:6" x14ac:dyDescent="0.25">
      <c r="A786" s="710" t="s">
        <v>2020</v>
      </c>
      <c r="B786" s="716"/>
      <c r="C786" s="717"/>
      <c r="D786" s="733">
        <v>20677</v>
      </c>
      <c r="E786" s="734">
        <v>25500</v>
      </c>
      <c r="F786" s="735">
        <v>22260</v>
      </c>
    </row>
    <row r="787" spans="1:6" x14ac:dyDescent="0.25">
      <c r="A787" s="710" t="s">
        <v>2021</v>
      </c>
      <c r="B787" s="716"/>
      <c r="C787" s="717"/>
      <c r="D787" s="733">
        <v>1049</v>
      </c>
      <c r="E787" s="734">
        <v>1000</v>
      </c>
      <c r="F787" s="720">
        <v>960</v>
      </c>
    </row>
    <row r="788" spans="1:6" x14ac:dyDescent="0.25">
      <c r="A788" s="710" t="s">
        <v>2022</v>
      </c>
      <c r="B788" s="716"/>
      <c r="C788" s="717"/>
      <c r="D788" s="733">
        <v>3600</v>
      </c>
      <c r="E788" s="734">
        <v>4500</v>
      </c>
      <c r="F788" s="735">
        <v>3640</v>
      </c>
    </row>
    <row r="789" spans="1:6" x14ac:dyDescent="0.25">
      <c r="A789" s="710" t="s">
        <v>2023</v>
      </c>
      <c r="B789" s="716"/>
      <c r="C789" s="717"/>
      <c r="D789" s="724">
        <v>31</v>
      </c>
      <c r="E789" s="736">
        <v>16</v>
      </c>
      <c r="F789" s="720">
        <v>16</v>
      </c>
    </row>
    <row r="790" spans="1:6" x14ac:dyDescent="0.25">
      <c r="A790" s="710" t="s">
        <v>2024</v>
      </c>
      <c r="B790" s="716"/>
      <c r="C790" s="717"/>
      <c r="D790" s="724">
        <v>2</v>
      </c>
      <c r="E790" s="736">
        <v>4</v>
      </c>
      <c r="F790" s="720">
        <v>16</v>
      </c>
    </row>
    <row r="791" spans="1:6" x14ac:dyDescent="0.25">
      <c r="A791" s="710" t="s">
        <v>2025</v>
      </c>
      <c r="B791" s="716"/>
      <c r="C791" s="717"/>
      <c r="D791" s="724">
        <v>40</v>
      </c>
      <c r="E791" s="736">
        <v>40</v>
      </c>
      <c r="F791" s="720">
        <v>41</v>
      </c>
    </row>
    <row r="792" spans="1:6" x14ac:dyDescent="0.25">
      <c r="A792" s="710" t="s">
        <v>2026</v>
      </c>
      <c r="B792" s="716"/>
      <c r="C792" s="717"/>
      <c r="D792" s="724">
        <v>40</v>
      </c>
      <c r="E792" s="736">
        <v>20</v>
      </c>
      <c r="F792" s="720">
        <v>39</v>
      </c>
    </row>
    <row r="793" spans="1:6" x14ac:dyDescent="0.25">
      <c r="A793" s="710" t="s">
        <v>2027</v>
      </c>
      <c r="B793" s="716"/>
      <c r="C793" s="717"/>
      <c r="D793" s="724">
        <v>700</v>
      </c>
      <c r="E793" s="736">
        <v>900</v>
      </c>
      <c r="F793" s="735">
        <v>7085</v>
      </c>
    </row>
    <row r="794" spans="1:6" x14ac:dyDescent="0.25">
      <c r="A794" s="710" t="s">
        <v>2028</v>
      </c>
      <c r="B794" s="716"/>
      <c r="C794" s="717"/>
      <c r="D794" s="724">
        <v>142</v>
      </c>
      <c r="E794" s="736">
        <v>150</v>
      </c>
      <c r="F794" s="720">
        <v>156</v>
      </c>
    </row>
    <row r="795" spans="1:6" x14ac:dyDescent="0.25">
      <c r="A795" s="710" t="s">
        <v>2029</v>
      </c>
      <c r="B795" s="716"/>
      <c r="C795" s="717"/>
      <c r="D795" s="737">
        <v>13</v>
      </c>
      <c r="E795" s="736">
        <v>20</v>
      </c>
      <c r="F795" s="720">
        <v>17</v>
      </c>
    </row>
    <row r="796" spans="1:6" x14ac:dyDescent="0.25">
      <c r="A796" s="710" t="s">
        <v>2030</v>
      </c>
      <c r="B796" s="716"/>
      <c r="C796" s="717"/>
      <c r="D796" s="737">
        <v>7</v>
      </c>
      <c r="E796" s="736">
        <v>10</v>
      </c>
      <c r="F796" s="720">
        <v>15</v>
      </c>
    </row>
    <row r="797" spans="1:6" x14ac:dyDescent="0.25">
      <c r="A797" s="710" t="s">
        <v>2031</v>
      </c>
      <c r="B797" s="716"/>
      <c r="C797" s="717"/>
      <c r="D797" s="724">
        <v>1</v>
      </c>
      <c r="E797" s="736">
        <v>3</v>
      </c>
      <c r="F797" s="738" t="s">
        <v>2032</v>
      </c>
    </row>
    <row r="798" spans="1:6" ht="25.5" x14ac:dyDescent="0.25">
      <c r="A798" s="710" t="s">
        <v>2033</v>
      </c>
      <c r="B798" s="716"/>
      <c r="C798" s="717"/>
      <c r="D798" s="739" t="s">
        <v>2034</v>
      </c>
      <c r="E798" s="736" t="s">
        <v>2035</v>
      </c>
      <c r="F798" s="740" t="s">
        <v>2036</v>
      </c>
    </row>
    <row r="799" spans="1:6" ht="25.5" x14ac:dyDescent="0.25">
      <c r="A799" s="710" t="s">
        <v>2037</v>
      </c>
      <c r="B799" s="716"/>
      <c r="C799" s="717"/>
      <c r="D799" s="739" t="s">
        <v>2038</v>
      </c>
      <c r="E799" s="736" t="s">
        <v>2035</v>
      </c>
      <c r="F799" s="740" t="s">
        <v>2039</v>
      </c>
    </row>
    <row r="800" spans="1:6" x14ac:dyDescent="0.25">
      <c r="A800" s="710" t="s">
        <v>2040</v>
      </c>
      <c r="B800" s="716"/>
      <c r="C800" s="717"/>
      <c r="D800" s="739" t="s">
        <v>2041</v>
      </c>
      <c r="E800" s="736" t="s">
        <v>2035</v>
      </c>
      <c r="F800" s="740" t="s">
        <v>2042</v>
      </c>
    </row>
    <row r="801" spans="1:6" x14ac:dyDescent="0.25">
      <c r="A801" s="710" t="s">
        <v>2043</v>
      </c>
      <c r="B801" s="716"/>
      <c r="C801" s="717"/>
      <c r="D801" s="739" t="s">
        <v>2044</v>
      </c>
      <c r="E801" s="736" t="s">
        <v>2035</v>
      </c>
      <c r="F801" s="738" t="s">
        <v>2044</v>
      </c>
    </row>
    <row r="802" spans="1:6" x14ac:dyDescent="0.25">
      <c r="A802" s="710" t="s">
        <v>2045</v>
      </c>
      <c r="B802" s="716"/>
      <c r="C802" s="717"/>
      <c r="D802" s="724">
        <v>3.53</v>
      </c>
      <c r="E802" s="741">
        <v>3.2</v>
      </c>
      <c r="F802" s="720">
        <v>3.29</v>
      </c>
    </row>
    <row r="803" spans="1:6" x14ac:dyDescent="0.25">
      <c r="A803" s="710" t="s">
        <v>2046</v>
      </c>
      <c r="B803" s="716"/>
      <c r="C803" s="717"/>
      <c r="D803" s="724">
        <v>2.42</v>
      </c>
      <c r="E803" s="741">
        <v>2.5</v>
      </c>
      <c r="F803" s="720">
        <v>2.2200000000000002</v>
      </c>
    </row>
    <row r="804" spans="1:6" x14ac:dyDescent="0.25">
      <c r="A804" s="710" t="s">
        <v>2047</v>
      </c>
      <c r="B804" s="716"/>
      <c r="C804" s="717"/>
      <c r="D804" s="724">
        <v>1.39</v>
      </c>
      <c r="E804" s="741">
        <v>1.6</v>
      </c>
      <c r="F804" s="720">
        <v>1.49</v>
      </c>
    </row>
    <row r="805" spans="1:6" x14ac:dyDescent="0.25">
      <c r="A805" s="710" t="s">
        <v>2048</v>
      </c>
      <c r="B805" s="716"/>
      <c r="C805" s="717"/>
      <c r="D805" s="733">
        <v>2196</v>
      </c>
      <c r="E805" s="742">
        <v>2300</v>
      </c>
      <c r="F805" s="735">
        <v>2411</v>
      </c>
    </row>
    <row r="806" spans="1:6" ht="15.75" thickBot="1" x14ac:dyDescent="0.3">
      <c r="A806" s="710" t="s">
        <v>2049</v>
      </c>
      <c r="B806" s="716"/>
      <c r="C806" s="717"/>
      <c r="D806" s="733">
        <v>1133</v>
      </c>
      <c r="E806" s="742">
        <v>1100</v>
      </c>
      <c r="F806" s="735">
        <v>1415</v>
      </c>
    </row>
    <row r="807" spans="1:6" ht="15.75" thickBot="1" x14ac:dyDescent="0.3">
      <c r="A807" s="704" t="s">
        <v>2050</v>
      </c>
      <c r="B807" s="705">
        <v>0</v>
      </c>
      <c r="C807" s="706">
        <v>1600</v>
      </c>
      <c r="D807" s="707"/>
      <c r="E807" s="708"/>
      <c r="F807" s="709"/>
    </row>
    <row r="808" spans="1:6" x14ac:dyDescent="0.25">
      <c r="A808" s="710" t="s">
        <v>2051</v>
      </c>
      <c r="B808" s="716"/>
      <c r="C808" s="717"/>
      <c r="D808" s="737">
        <v>7</v>
      </c>
      <c r="E808" s="736">
        <v>4</v>
      </c>
      <c r="F808" s="735">
        <v>3</v>
      </c>
    </row>
    <row r="809" spans="1:6" x14ac:dyDescent="0.25">
      <c r="A809" s="710" t="s">
        <v>2052</v>
      </c>
      <c r="B809" s="716"/>
      <c r="C809" s="717"/>
      <c r="D809" s="743">
        <v>0</v>
      </c>
      <c r="E809" s="744">
        <v>0.5</v>
      </c>
      <c r="F809" s="745" t="s">
        <v>2053</v>
      </c>
    </row>
    <row r="810" spans="1:6" x14ac:dyDescent="0.25">
      <c r="A810" s="710" t="s">
        <v>2054</v>
      </c>
      <c r="B810" s="716"/>
      <c r="C810" s="717"/>
      <c r="D810" s="737">
        <v>0</v>
      </c>
      <c r="E810" s="736">
        <v>1</v>
      </c>
      <c r="F810" s="720">
        <v>1</v>
      </c>
    </row>
    <row r="811" spans="1:6" x14ac:dyDescent="0.25">
      <c r="A811" s="710" t="s">
        <v>2055</v>
      </c>
      <c r="B811" s="716"/>
      <c r="C811" s="717"/>
      <c r="D811" s="737" t="s">
        <v>2056</v>
      </c>
      <c r="E811" s="736" t="s">
        <v>2057</v>
      </c>
      <c r="F811" s="720" t="s">
        <v>2058</v>
      </c>
    </row>
    <row r="812" spans="1:6" x14ac:dyDescent="0.25">
      <c r="A812" s="710" t="s">
        <v>2059</v>
      </c>
      <c r="B812" s="716"/>
      <c r="C812" s="717"/>
      <c r="D812" s="737">
        <v>3</v>
      </c>
      <c r="E812" s="736">
        <v>6</v>
      </c>
      <c r="F812" s="720">
        <v>3</v>
      </c>
    </row>
    <row r="813" spans="1:6" x14ac:dyDescent="0.25">
      <c r="A813" s="710" t="s">
        <v>2060</v>
      </c>
      <c r="B813" s="716"/>
      <c r="C813" s="717"/>
      <c r="D813" s="737" t="s">
        <v>2061</v>
      </c>
      <c r="E813" s="736" t="s">
        <v>2035</v>
      </c>
      <c r="F813" s="720" t="s">
        <v>2058</v>
      </c>
    </row>
    <row r="814" spans="1:6" ht="15.75" thickBot="1" x14ac:dyDescent="0.3">
      <c r="A814" s="710" t="s">
        <v>2062</v>
      </c>
      <c r="B814" s="716"/>
      <c r="C814" s="717"/>
      <c r="D814" s="737" t="s">
        <v>1963</v>
      </c>
      <c r="E814" s="736" t="s">
        <v>2035</v>
      </c>
      <c r="F814" s="720" t="s">
        <v>1963</v>
      </c>
    </row>
    <row r="815" spans="1:6" ht="15.75" thickBot="1" x14ac:dyDescent="0.3">
      <c r="A815" s="704" t="s">
        <v>2063</v>
      </c>
      <c r="B815" s="705">
        <v>6558</v>
      </c>
      <c r="C815" s="706">
        <v>6866</v>
      </c>
      <c r="D815" s="707"/>
      <c r="E815" s="708"/>
      <c r="F815" s="709"/>
    </row>
    <row r="816" spans="1:6" ht="25.5" x14ac:dyDescent="0.25">
      <c r="A816" s="710" t="s">
        <v>2064</v>
      </c>
      <c r="B816" s="716"/>
      <c r="C816" s="717"/>
      <c r="D816" s="737" t="s">
        <v>2065</v>
      </c>
      <c r="E816" s="736" t="s">
        <v>2066</v>
      </c>
      <c r="F816" s="735" t="s">
        <v>2067</v>
      </c>
    </row>
    <row r="817" spans="1:6" ht="25.5" x14ac:dyDescent="0.25">
      <c r="A817" s="710" t="s">
        <v>2068</v>
      </c>
      <c r="B817" s="716"/>
      <c r="C817" s="717"/>
      <c r="D817" s="743" t="s">
        <v>2069</v>
      </c>
      <c r="E817" s="744" t="s">
        <v>2070</v>
      </c>
      <c r="F817" s="745" t="s">
        <v>2071</v>
      </c>
    </row>
    <row r="818" spans="1:6" x14ac:dyDescent="0.25">
      <c r="A818" s="710" t="s">
        <v>2072</v>
      </c>
      <c r="B818" s="716"/>
      <c r="C818" s="717"/>
      <c r="D818" s="737" t="s">
        <v>2073</v>
      </c>
      <c r="E818" s="736" t="s">
        <v>2074</v>
      </c>
      <c r="F818" s="720" t="s">
        <v>2075</v>
      </c>
    </row>
    <row r="819" spans="1:6" x14ac:dyDescent="0.25">
      <c r="A819" s="710" t="s">
        <v>2076</v>
      </c>
      <c r="B819" s="716"/>
      <c r="C819" s="717"/>
      <c r="D819" s="737" t="s">
        <v>2077</v>
      </c>
      <c r="E819" s="736" t="s">
        <v>2078</v>
      </c>
      <c r="F819" s="720" t="s">
        <v>2079</v>
      </c>
    </row>
    <row r="820" spans="1:6" x14ac:dyDescent="0.25">
      <c r="A820" s="710" t="s">
        <v>2080</v>
      </c>
      <c r="B820" s="716"/>
      <c r="C820" s="717"/>
      <c r="D820" s="737" t="s">
        <v>2078</v>
      </c>
      <c r="E820" s="736" t="s">
        <v>2077</v>
      </c>
      <c r="F820" s="720" t="s">
        <v>2077</v>
      </c>
    </row>
    <row r="821" spans="1:6" ht="15.75" thickBot="1" x14ac:dyDescent="0.3">
      <c r="A821" s="710" t="s">
        <v>2081</v>
      </c>
      <c r="B821" s="716"/>
      <c r="C821" s="717"/>
      <c r="D821" s="737" t="s">
        <v>2082</v>
      </c>
      <c r="E821" s="736" t="s">
        <v>2083</v>
      </c>
      <c r="F821" s="720" t="s">
        <v>2083</v>
      </c>
    </row>
    <row r="822" spans="1:6" ht="15.75" thickBot="1" x14ac:dyDescent="0.3">
      <c r="A822" s="704" t="s">
        <v>2084</v>
      </c>
      <c r="B822" s="705">
        <v>0</v>
      </c>
      <c r="C822" s="706">
        <v>5013</v>
      </c>
      <c r="D822" s="707"/>
      <c r="E822" s="708"/>
      <c r="F822" s="709"/>
    </row>
    <row r="823" spans="1:6" ht="15.75" thickBot="1" x14ac:dyDescent="0.3">
      <c r="A823" s="746" t="s">
        <v>4</v>
      </c>
      <c r="B823" s="747">
        <f>SUM(B749:B822)</f>
        <v>6558</v>
      </c>
      <c r="C823" s="748">
        <f>SUM(C749:C822)</f>
        <v>40746</v>
      </c>
      <c r="D823" s="749"/>
      <c r="E823" s="750"/>
      <c r="F823" s="751"/>
    </row>
    <row r="824" spans="1:6" ht="15.75" thickBot="1" x14ac:dyDescent="0.3"/>
    <row r="825" spans="1:6" x14ac:dyDescent="0.25">
      <c r="A825" s="1039" t="s">
        <v>2295</v>
      </c>
      <c r="B825" s="952" t="s">
        <v>65</v>
      </c>
      <c r="C825" s="1041"/>
      <c r="D825" s="1042" t="s">
        <v>82</v>
      </c>
      <c r="E825" s="1043"/>
      <c r="F825" s="755"/>
    </row>
    <row r="826" spans="1:6" ht="26.25" x14ac:dyDescent="0.25">
      <c r="A826" s="1040"/>
      <c r="B826" s="283" t="s">
        <v>114</v>
      </c>
      <c r="C826" s="135" t="s">
        <v>115</v>
      </c>
      <c r="D826" s="300" t="s">
        <v>2085</v>
      </c>
      <c r="E826" s="285" t="s">
        <v>2086</v>
      </c>
      <c r="F826" s="590"/>
    </row>
    <row r="827" spans="1:6" x14ac:dyDescent="0.25">
      <c r="A827" s="16" t="s">
        <v>80</v>
      </c>
      <c r="B827" s="13"/>
      <c r="C827" s="33"/>
      <c r="D827" s="16"/>
      <c r="E827" s="44"/>
      <c r="F827" s="756" t="s">
        <v>2087</v>
      </c>
    </row>
    <row r="828" spans="1:6" ht="26.25" x14ac:dyDescent="0.25">
      <c r="A828" s="35" t="s">
        <v>2088</v>
      </c>
      <c r="B828" s="26">
        <v>0</v>
      </c>
      <c r="C828" s="321">
        <v>7200</v>
      </c>
      <c r="D828" s="572">
        <v>65</v>
      </c>
      <c r="E828" s="752">
        <v>62</v>
      </c>
      <c r="F828" s="757" t="s">
        <v>2089</v>
      </c>
    </row>
    <row r="829" spans="1:6" ht="51.75" x14ac:dyDescent="0.25">
      <c r="A829" s="35" t="s">
        <v>2296</v>
      </c>
      <c r="B829" s="26">
        <v>0</v>
      </c>
      <c r="C829" s="321">
        <v>1650</v>
      </c>
      <c r="D829" s="572">
        <v>120</v>
      </c>
      <c r="E829" s="752">
        <v>100</v>
      </c>
      <c r="F829" s="757" t="s">
        <v>2090</v>
      </c>
    </row>
    <row r="830" spans="1:6" ht="39" x14ac:dyDescent="0.25">
      <c r="A830" s="35" t="s">
        <v>2297</v>
      </c>
      <c r="B830" s="26">
        <v>0</v>
      </c>
      <c r="C830" s="321">
        <v>1400</v>
      </c>
      <c r="D830" s="572" t="s">
        <v>2091</v>
      </c>
      <c r="E830" s="752" t="s">
        <v>2092</v>
      </c>
      <c r="F830" s="757" t="s">
        <v>2093</v>
      </c>
    </row>
    <row r="831" spans="1:6" ht="25.5" x14ac:dyDescent="0.25">
      <c r="A831" s="35" t="s">
        <v>2094</v>
      </c>
      <c r="B831" s="26">
        <v>0</v>
      </c>
      <c r="C831" s="321">
        <v>400</v>
      </c>
      <c r="D831" s="572">
        <v>10</v>
      </c>
      <c r="E831" s="752">
        <v>10</v>
      </c>
      <c r="F831" s="757" t="s">
        <v>2095</v>
      </c>
    </row>
    <row r="832" spans="1:6" x14ac:dyDescent="0.25">
      <c r="A832" s="35" t="s">
        <v>2096</v>
      </c>
      <c r="B832" s="26">
        <v>0</v>
      </c>
      <c r="C832" s="321">
        <v>100</v>
      </c>
      <c r="D832" s="572" t="s">
        <v>122</v>
      </c>
      <c r="E832" s="752" t="s">
        <v>122</v>
      </c>
      <c r="F832" s="758"/>
    </row>
    <row r="833" spans="1:6" ht="51.75" x14ac:dyDescent="0.25">
      <c r="A833" s="35" t="s">
        <v>2097</v>
      </c>
      <c r="B833" s="26">
        <v>0</v>
      </c>
      <c r="C833" s="321">
        <v>2333</v>
      </c>
      <c r="D833" s="572">
        <v>8000</v>
      </c>
      <c r="E833" s="752">
        <v>9500</v>
      </c>
      <c r="F833" s="757" t="s">
        <v>2098</v>
      </c>
    </row>
    <row r="834" spans="1:6" ht="25.5" x14ac:dyDescent="0.25">
      <c r="A834" s="35" t="s">
        <v>2099</v>
      </c>
      <c r="B834" s="26">
        <v>0</v>
      </c>
      <c r="C834" s="321">
        <v>1500</v>
      </c>
      <c r="D834" s="572" t="s">
        <v>2100</v>
      </c>
      <c r="E834" s="752" t="s">
        <v>2101</v>
      </c>
      <c r="F834" s="757" t="s">
        <v>2102</v>
      </c>
    </row>
    <row r="835" spans="1:6" ht="26.25" x14ac:dyDescent="0.25">
      <c r="A835" s="35" t="s">
        <v>2103</v>
      </c>
      <c r="B835" s="26">
        <v>0</v>
      </c>
      <c r="C835" s="321">
        <v>100</v>
      </c>
      <c r="D835" s="572" t="s">
        <v>122</v>
      </c>
      <c r="E835" s="752" t="s">
        <v>122</v>
      </c>
      <c r="F835" s="758"/>
    </row>
    <row r="836" spans="1:6" ht="38.25" x14ac:dyDescent="0.25">
      <c r="A836" s="35" t="s">
        <v>2104</v>
      </c>
      <c r="B836" s="26">
        <v>0</v>
      </c>
      <c r="C836" s="321">
        <v>100</v>
      </c>
      <c r="D836" s="572">
        <v>2</v>
      </c>
      <c r="E836" s="752">
        <v>2</v>
      </c>
      <c r="F836" s="757" t="s">
        <v>2298</v>
      </c>
    </row>
    <row r="837" spans="1:6" ht="51" x14ac:dyDescent="0.25">
      <c r="A837" s="35" t="s">
        <v>2299</v>
      </c>
      <c r="B837" s="26">
        <v>0</v>
      </c>
      <c r="C837" s="321">
        <v>300</v>
      </c>
      <c r="D837" s="572" t="s">
        <v>2105</v>
      </c>
      <c r="E837" s="752" t="s">
        <v>2106</v>
      </c>
      <c r="F837" s="757" t="s">
        <v>2300</v>
      </c>
    </row>
    <row r="838" spans="1:6" ht="26.25" x14ac:dyDescent="0.25">
      <c r="A838" s="35" t="s">
        <v>2107</v>
      </c>
      <c r="B838" s="26">
        <v>0</v>
      </c>
      <c r="C838" s="321">
        <v>200</v>
      </c>
      <c r="D838" s="572" t="s">
        <v>122</v>
      </c>
      <c r="E838" s="752" t="s">
        <v>122</v>
      </c>
      <c r="F838" s="758"/>
    </row>
    <row r="839" spans="1:6" x14ac:dyDescent="0.25">
      <c r="A839" s="35" t="s">
        <v>2108</v>
      </c>
      <c r="B839" s="26">
        <v>0</v>
      </c>
      <c r="C839" s="321">
        <v>550</v>
      </c>
      <c r="D839" s="572">
        <v>0</v>
      </c>
      <c r="E839" s="752">
        <v>5</v>
      </c>
      <c r="F839" s="758" t="s">
        <v>2109</v>
      </c>
    </row>
    <row r="840" spans="1:6" x14ac:dyDescent="0.25">
      <c r="A840" s="35" t="s">
        <v>2110</v>
      </c>
      <c r="B840" s="26">
        <v>0</v>
      </c>
      <c r="C840" s="321">
        <v>500</v>
      </c>
      <c r="D840" s="572">
        <v>0</v>
      </c>
      <c r="E840" s="752">
        <v>5</v>
      </c>
      <c r="F840" s="758" t="s">
        <v>2111</v>
      </c>
    </row>
    <row r="841" spans="1:6" x14ac:dyDescent="0.25">
      <c r="A841" s="35" t="s">
        <v>2112</v>
      </c>
      <c r="B841" s="26">
        <v>0</v>
      </c>
      <c r="C841" s="321">
        <v>950</v>
      </c>
      <c r="D841" s="572">
        <v>0</v>
      </c>
      <c r="E841" s="752">
        <v>3</v>
      </c>
      <c r="F841" s="758" t="s">
        <v>2113</v>
      </c>
    </row>
    <row r="842" spans="1:6" x14ac:dyDescent="0.25">
      <c r="A842" s="35" t="s">
        <v>2114</v>
      </c>
      <c r="B842" s="26">
        <v>0</v>
      </c>
      <c r="C842" s="321">
        <v>200</v>
      </c>
      <c r="D842" s="572" t="s">
        <v>2115</v>
      </c>
      <c r="E842" s="752" t="s">
        <v>2116</v>
      </c>
      <c r="F842" s="758" t="s">
        <v>2117</v>
      </c>
    </row>
    <row r="843" spans="1:6" ht="26.25" x14ac:dyDescent="0.25">
      <c r="A843" s="35" t="s">
        <v>2118</v>
      </c>
      <c r="B843" s="26">
        <v>0</v>
      </c>
      <c r="C843" s="321"/>
      <c r="D843" s="572" t="s">
        <v>122</v>
      </c>
      <c r="E843" s="752" t="s">
        <v>122</v>
      </c>
      <c r="F843" s="758"/>
    </row>
    <row r="844" spans="1:6" x14ac:dyDescent="0.25">
      <c r="A844" s="35" t="s">
        <v>2119</v>
      </c>
      <c r="B844" s="26">
        <v>0</v>
      </c>
      <c r="C844" s="321">
        <v>300</v>
      </c>
      <c r="D844" s="572">
        <v>400</v>
      </c>
      <c r="E844" s="752">
        <v>516</v>
      </c>
      <c r="F844" s="758" t="s">
        <v>2120</v>
      </c>
    </row>
    <row r="845" spans="1:6" ht="25.5" x14ac:dyDescent="0.25">
      <c r="A845" s="35" t="s">
        <v>2121</v>
      </c>
      <c r="B845" s="26">
        <v>0</v>
      </c>
      <c r="C845" s="321">
        <v>400</v>
      </c>
      <c r="D845" s="572">
        <v>11</v>
      </c>
      <c r="E845" s="752">
        <v>16</v>
      </c>
      <c r="F845" s="757" t="s">
        <v>2122</v>
      </c>
    </row>
    <row r="846" spans="1:6" ht="26.25" x14ac:dyDescent="0.25">
      <c r="A846" s="35" t="s">
        <v>2123</v>
      </c>
      <c r="B846" s="26">
        <v>0</v>
      </c>
      <c r="C846" s="321">
        <v>67</v>
      </c>
      <c r="D846" s="572">
        <v>0</v>
      </c>
      <c r="E846" s="752">
        <v>22</v>
      </c>
      <c r="F846" s="758" t="s">
        <v>2124</v>
      </c>
    </row>
    <row r="847" spans="1:6" ht="26.25" x14ac:dyDescent="0.25">
      <c r="A847" s="35" t="s">
        <v>2125</v>
      </c>
      <c r="B847" s="26">
        <v>0</v>
      </c>
      <c r="C847" s="321">
        <v>100</v>
      </c>
      <c r="D847" s="572" t="s">
        <v>122</v>
      </c>
      <c r="E847" s="752" t="s">
        <v>122</v>
      </c>
      <c r="F847" s="758"/>
    </row>
    <row r="848" spans="1:6" ht="26.25" x14ac:dyDescent="0.25">
      <c r="A848" s="35" t="s">
        <v>2301</v>
      </c>
      <c r="B848" s="26">
        <v>0</v>
      </c>
      <c r="C848" s="321">
        <v>100</v>
      </c>
      <c r="D848" s="572" t="s">
        <v>122</v>
      </c>
      <c r="E848" s="752" t="s">
        <v>122</v>
      </c>
      <c r="F848" s="758"/>
    </row>
    <row r="849" spans="1:6" ht="89.25" x14ac:dyDescent="0.25">
      <c r="A849" s="35" t="s">
        <v>2126</v>
      </c>
      <c r="B849" s="26">
        <v>0</v>
      </c>
      <c r="C849" s="321">
        <v>1000</v>
      </c>
      <c r="D849" s="572" t="s">
        <v>2127</v>
      </c>
      <c r="E849" s="752" t="s">
        <v>2128</v>
      </c>
      <c r="F849" s="757" t="s">
        <v>2302</v>
      </c>
    </row>
    <row r="850" spans="1:6" x14ac:dyDescent="0.25">
      <c r="A850" s="35" t="s">
        <v>2129</v>
      </c>
      <c r="B850" s="26">
        <v>0</v>
      </c>
      <c r="C850" s="321">
        <v>400</v>
      </c>
      <c r="D850" s="572">
        <v>1</v>
      </c>
      <c r="E850" s="752">
        <v>2</v>
      </c>
      <c r="F850" s="758" t="s">
        <v>2130</v>
      </c>
    </row>
    <row r="851" spans="1:6" ht="26.25" x14ac:dyDescent="0.25">
      <c r="A851" s="35" t="s">
        <v>2131</v>
      </c>
      <c r="B851" s="26">
        <v>0</v>
      </c>
      <c r="C851" s="321">
        <v>1471</v>
      </c>
      <c r="D851" s="572" t="s">
        <v>122</v>
      </c>
      <c r="E851" s="752" t="s">
        <v>122</v>
      </c>
      <c r="F851" s="757"/>
    </row>
    <row r="852" spans="1:6" ht="38.25" x14ac:dyDescent="0.25">
      <c r="A852" s="35" t="s">
        <v>2132</v>
      </c>
      <c r="B852" s="26">
        <v>0</v>
      </c>
      <c r="C852" s="321">
        <v>200</v>
      </c>
      <c r="D852" s="572" t="s">
        <v>2133</v>
      </c>
      <c r="E852" s="752" t="s">
        <v>2134</v>
      </c>
      <c r="F852" s="757" t="s">
        <v>2135</v>
      </c>
    </row>
    <row r="853" spans="1:6" ht="102" x14ac:dyDescent="0.25">
      <c r="A853" s="35" t="s">
        <v>2303</v>
      </c>
      <c r="B853" s="26">
        <v>0</v>
      </c>
      <c r="C853" s="321">
        <v>0</v>
      </c>
      <c r="D853" s="572" t="s">
        <v>2136</v>
      </c>
      <c r="E853" s="752" t="s">
        <v>2137</v>
      </c>
      <c r="F853" s="757" t="s">
        <v>2304</v>
      </c>
    </row>
    <row r="854" spans="1:6" ht="15.75" thickBot="1" x14ac:dyDescent="0.3">
      <c r="A854" s="20" t="s">
        <v>4</v>
      </c>
      <c r="B854" s="30">
        <f>SUM(B828:B853)</f>
        <v>0</v>
      </c>
      <c r="C854" s="400">
        <f>SUM(C828:C853)</f>
        <v>21521</v>
      </c>
      <c r="D854" s="753"/>
      <c r="E854" s="754"/>
      <c r="F854" s="759"/>
    </row>
    <row r="855" spans="1:6" ht="15.75" thickBot="1" x14ac:dyDescent="0.3"/>
    <row r="856" spans="1:6" x14ac:dyDescent="0.25">
      <c r="A856" s="1039" t="s">
        <v>2138</v>
      </c>
      <c r="B856" s="952" t="s">
        <v>65</v>
      </c>
      <c r="C856" s="1041"/>
      <c r="D856" s="1042" t="s">
        <v>82</v>
      </c>
      <c r="E856" s="1043"/>
    </row>
    <row r="857" spans="1:6" x14ac:dyDescent="0.25">
      <c r="A857" s="1040"/>
      <c r="B857" s="283" t="s">
        <v>114</v>
      </c>
      <c r="C857" s="135" t="s">
        <v>115</v>
      </c>
      <c r="D857" s="300" t="s">
        <v>84</v>
      </c>
      <c r="E857" s="285" t="s">
        <v>83</v>
      </c>
    </row>
    <row r="858" spans="1:6" x14ac:dyDescent="0.25">
      <c r="A858" s="16" t="s">
        <v>80</v>
      </c>
      <c r="B858" s="13"/>
      <c r="C858" s="33"/>
      <c r="D858" s="16"/>
      <c r="E858" s="44"/>
    </row>
    <row r="859" spans="1:6" ht="229.5" x14ac:dyDescent="0.25">
      <c r="A859" s="760" t="s">
        <v>2139</v>
      </c>
      <c r="B859" s="556">
        <v>0</v>
      </c>
      <c r="C859" s="557">
        <v>467</v>
      </c>
      <c r="D859" s="761" t="s">
        <v>2140</v>
      </c>
      <c r="E859" s="561" t="s">
        <v>2141</v>
      </c>
    </row>
    <row r="860" spans="1:6" ht="178.5" x14ac:dyDescent="0.25">
      <c r="A860" s="760" t="s">
        <v>2142</v>
      </c>
      <c r="B860" s="556">
        <v>0</v>
      </c>
      <c r="C860" s="557">
        <v>365</v>
      </c>
      <c r="D860" s="761" t="s">
        <v>2143</v>
      </c>
      <c r="E860" s="561" t="s">
        <v>2144</v>
      </c>
    </row>
    <row r="861" spans="1:6" ht="102" x14ac:dyDescent="0.25">
      <c r="A861" s="760" t="s">
        <v>2145</v>
      </c>
      <c r="B861" s="556">
        <v>0</v>
      </c>
      <c r="C861" s="557">
        <v>303</v>
      </c>
      <c r="D861" s="761" t="s">
        <v>2146</v>
      </c>
      <c r="E861" s="561" t="s">
        <v>2147</v>
      </c>
    </row>
    <row r="862" spans="1:6" ht="89.25" x14ac:dyDescent="0.25">
      <c r="A862" s="760" t="s">
        <v>2148</v>
      </c>
      <c r="B862" s="556">
        <v>0</v>
      </c>
      <c r="C862" s="557">
        <v>390</v>
      </c>
      <c r="D862" s="761" t="s">
        <v>2149</v>
      </c>
      <c r="E862" s="561" t="s">
        <v>2150</v>
      </c>
    </row>
    <row r="863" spans="1:6" ht="25.5" x14ac:dyDescent="0.25">
      <c r="A863" s="760" t="s">
        <v>2151</v>
      </c>
      <c r="B863" s="556">
        <v>0</v>
      </c>
      <c r="C863" s="557">
        <v>350</v>
      </c>
      <c r="D863" s="761" t="s">
        <v>2152</v>
      </c>
      <c r="E863" s="561" t="s">
        <v>2153</v>
      </c>
    </row>
    <row r="864" spans="1:6" ht="25.5" x14ac:dyDescent="0.25">
      <c r="A864" s="760" t="s">
        <v>2154</v>
      </c>
      <c r="B864" s="556">
        <v>0</v>
      </c>
      <c r="C864" s="557">
        <v>863</v>
      </c>
      <c r="D864" s="761" t="s">
        <v>2155</v>
      </c>
      <c r="E864" s="561" t="s">
        <v>2156</v>
      </c>
    </row>
    <row r="865" spans="1:5" x14ac:dyDescent="0.25">
      <c r="A865" s="760" t="s">
        <v>2157</v>
      </c>
      <c r="B865" s="556">
        <v>0</v>
      </c>
      <c r="C865" s="557">
        <v>320</v>
      </c>
      <c r="D865" s="761" t="s">
        <v>2158</v>
      </c>
      <c r="E865" s="561" t="s">
        <v>2159</v>
      </c>
    </row>
    <row r="866" spans="1:5" ht="63.75" x14ac:dyDescent="0.25">
      <c r="A866" s="760" t="s">
        <v>2160</v>
      </c>
      <c r="B866" s="556">
        <v>0</v>
      </c>
      <c r="C866" s="557">
        <v>1412</v>
      </c>
      <c r="D866" s="761" t="s">
        <v>2161</v>
      </c>
      <c r="E866" s="561" t="s">
        <v>2162</v>
      </c>
    </row>
    <row r="867" spans="1:5" ht="51" x14ac:dyDescent="0.25">
      <c r="A867" s="760" t="s">
        <v>2163</v>
      </c>
      <c r="B867" s="556">
        <v>0</v>
      </c>
      <c r="C867" s="557">
        <v>1458</v>
      </c>
      <c r="D867" s="761" t="s">
        <v>2164</v>
      </c>
      <c r="E867" s="561" t="s">
        <v>2165</v>
      </c>
    </row>
    <row r="868" spans="1:5" ht="15.75" thickBot="1" x14ac:dyDescent="0.3">
      <c r="A868" s="20" t="s">
        <v>4</v>
      </c>
      <c r="B868" s="762">
        <f>SUM(B859:B867)</f>
        <v>0</v>
      </c>
      <c r="C868" s="762">
        <f>SUM(C859:C867)</f>
        <v>5928</v>
      </c>
      <c r="D868" s="763"/>
      <c r="E868" s="764"/>
    </row>
    <row r="869" spans="1:5" ht="15.75" thickBot="1" x14ac:dyDescent="0.3"/>
    <row r="870" spans="1:5" x14ac:dyDescent="0.25">
      <c r="A870" s="1039" t="s">
        <v>2305</v>
      </c>
      <c r="B870" s="952" t="s">
        <v>65</v>
      </c>
      <c r="C870" s="1041"/>
      <c r="D870" s="1042" t="s">
        <v>82</v>
      </c>
      <c r="E870" s="1043"/>
    </row>
    <row r="871" spans="1:5" x14ac:dyDescent="0.25">
      <c r="A871" s="1040"/>
      <c r="B871" s="283" t="s">
        <v>114</v>
      </c>
      <c r="C871" s="135" t="s">
        <v>115</v>
      </c>
      <c r="D871" s="300" t="s">
        <v>84</v>
      </c>
      <c r="E871" s="285" t="s">
        <v>83</v>
      </c>
    </row>
    <row r="872" spans="1:5" x14ac:dyDescent="0.25">
      <c r="A872" s="16" t="s">
        <v>80</v>
      </c>
      <c r="B872" s="13"/>
      <c r="C872" s="33"/>
      <c r="D872" s="16"/>
      <c r="E872" s="44"/>
    </row>
    <row r="873" spans="1:5" x14ac:dyDescent="0.25">
      <c r="A873" s="1113" t="s">
        <v>2306</v>
      </c>
      <c r="B873" s="1114"/>
      <c r="C873" s="1114"/>
      <c r="D873" s="1114"/>
      <c r="E873" s="1115"/>
    </row>
    <row r="874" spans="1:5" x14ac:dyDescent="0.25">
      <c r="A874" s="35" t="s">
        <v>2166</v>
      </c>
      <c r="B874" s="1116">
        <v>5972</v>
      </c>
      <c r="C874" s="1119">
        <v>1064</v>
      </c>
      <c r="D874" s="47">
        <v>0</v>
      </c>
      <c r="E874" s="45">
        <v>13</v>
      </c>
    </row>
    <row r="875" spans="1:5" x14ac:dyDescent="0.25">
      <c r="A875" s="35" t="s">
        <v>2167</v>
      </c>
      <c r="B875" s="1117"/>
      <c r="C875" s="1120"/>
      <c r="D875" s="47">
        <v>0</v>
      </c>
      <c r="E875" s="45">
        <v>7</v>
      </c>
    </row>
    <row r="876" spans="1:5" x14ac:dyDescent="0.25">
      <c r="A876" s="35" t="s">
        <v>2168</v>
      </c>
      <c r="B876" s="1117"/>
      <c r="C876" s="1120"/>
      <c r="D876" s="47">
        <v>0</v>
      </c>
      <c r="E876" s="45">
        <v>6</v>
      </c>
    </row>
    <row r="877" spans="1:5" x14ac:dyDescent="0.25">
      <c r="A877" s="35" t="s">
        <v>2169</v>
      </c>
      <c r="B877" s="1117"/>
      <c r="C877" s="1120"/>
      <c r="D877" s="47">
        <v>0</v>
      </c>
      <c r="E877" s="45">
        <v>1</v>
      </c>
    </row>
    <row r="878" spans="1:5" x14ac:dyDescent="0.25">
      <c r="A878" s="35" t="s">
        <v>2170</v>
      </c>
      <c r="B878" s="1117"/>
      <c r="C878" s="1120"/>
      <c r="D878" s="47">
        <v>0</v>
      </c>
      <c r="E878" s="45">
        <v>0</v>
      </c>
    </row>
    <row r="879" spans="1:5" x14ac:dyDescent="0.25">
      <c r="A879" s="35" t="s">
        <v>2171</v>
      </c>
      <c r="B879" s="1117"/>
      <c r="C879" s="1120"/>
      <c r="D879" s="47">
        <v>0</v>
      </c>
      <c r="E879" s="45">
        <v>0</v>
      </c>
    </row>
    <row r="880" spans="1:5" x14ac:dyDescent="0.25">
      <c r="A880" s="35" t="s">
        <v>2172</v>
      </c>
      <c r="B880" s="1118"/>
      <c r="C880" s="1121"/>
      <c r="D880" s="47">
        <v>0</v>
      </c>
      <c r="E880" s="45">
        <v>0</v>
      </c>
    </row>
    <row r="881" spans="1:5" x14ac:dyDescent="0.25">
      <c r="A881" s="1113" t="s">
        <v>1601</v>
      </c>
      <c r="B881" s="1114"/>
      <c r="C881" s="1114"/>
      <c r="D881" s="1114"/>
      <c r="E881" s="1115"/>
    </row>
    <row r="882" spans="1:5" x14ac:dyDescent="0.25">
      <c r="A882" s="35" t="s">
        <v>2173</v>
      </c>
      <c r="B882" s="1116">
        <v>0</v>
      </c>
      <c r="C882" s="1119">
        <v>782</v>
      </c>
      <c r="D882" s="47">
        <v>0</v>
      </c>
      <c r="E882" s="45">
        <v>1</v>
      </c>
    </row>
    <row r="883" spans="1:5" x14ac:dyDescent="0.25">
      <c r="A883" s="35" t="s">
        <v>2174</v>
      </c>
      <c r="B883" s="1117"/>
      <c r="C883" s="1120"/>
      <c r="D883" s="47">
        <v>0</v>
      </c>
      <c r="E883" s="45">
        <v>28</v>
      </c>
    </row>
    <row r="884" spans="1:5" x14ac:dyDescent="0.25">
      <c r="A884" s="35" t="s">
        <v>2175</v>
      </c>
      <c r="B884" s="1117"/>
      <c r="C884" s="1120"/>
      <c r="D884" s="47">
        <v>0</v>
      </c>
      <c r="E884" s="45">
        <v>19</v>
      </c>
    </row>
    <row r="885" spans="1:5" x14ac:dyDescent="0.25">
      <c r="A885" s="35" t="s">
        <v>2176</v>
      </c>
      <c r="B885" s="1117"/>
      <c r="C885" s="1120"/>
      <c r="D885" s="47">
        <v>0</v>
      </c>
      <c r="E885" s="45">
        <v>31</v>
      </c>
    </row>
    <row r="886" spans="1:5" x14ac:dyDescent="0.25">
      <c r="A886" s="35" t="s">
        <v>2177</v>
      </c>
      <c r="B886" s="1117"/>
      <c r="C886" s="1120"/>
      <c r="D886" s="47">
        <v>0</v>
      </c>
      <c r="E886" s="45">
        <v>14</v>
      </c>
    </row>
    <row r="887" spans="1:5" x14ac:dyDescent="0.25">
      <c r="A887" s="35" t="s">
        <v>2178</v>
      </c>
      <c r="B887" s="1118"/>
      <c r="C887" s="1121"/>
      <c r="D887" s="47">
        <v>0</v>
      </c>
      <c r="E887" s="45">
        <v>14</v>
      </c>
    </row>
    <row r="888" spans="1:5" ht="15.75" thickBot="1" x14ac:dyDescent="0.3">
      <c r="A888" s="20" t="s">
        <v>4</v>
      </c>
      <c r="B888" s="30">
        <v>5972</v>
      </c>
      <c r="C888" s="31">
        <f>C874+C882</f>
        <v>1846</v>
      </c>
      <c r="D888" s="20">
        <v>0</v>
      </c>
      <c r="E888" s="46">
        <f>SUM(E874:E880)+SUM(E882:E887)</f>
        <v>134</v>
      </c>
    </row>
    <row r="889" spans="1:5" ht="15.75" thickBot="1" x14ac:dyDescent="0.3"/>
    <row r="890" spans="1:5" x14ac:dyDescent="0.25">
      <c r="A890" s="1039" t="s">
        <v>2307</v>
      </c>
      <c r="B890" s="952" t="s">
        <v>65</v>
      </c>
      <c r="C890" s="1041"/>
      <c r="D890" s="1042" t="s">
        <v>82</v>
      </c>
      <c r="E890" s="1043"/>
    </row>
    <row r="891" spans="1:5" x14ac:dyDescent="0.25">
      <c r="A891" s="1040"/>
      <c r="B891" s="283" t="s">
        <v>114</v>
      </c>
      <c r="C891" s="135" t="s">
        <v>115</v>
      </c>
      <c r="D891" s="300" t="s">
        <v>84</v>
      </c>
      <c r="E891" s="285" t="s">
        <v>83</v>
      </c>
    </row>
    <row r="892" spans="1:5" x14ac:dyDescent="0.25">
      <c r="A892" s="16" t="s">
        <v>80</v>
      </c>
      <c r="B892" s="13"/>
      <c r="C892" s="33"/>
      <c r="D892" s="16"/>
      <c r="E892" s="44"/>
    </row>
    <row r="893" spans="1:5" x14ac:dyDescent="0.25">
      <c r="A893" s="35" t="s">
        <v>2179</v>
      </c>
      <c r="B893" s="26">
        <v>0</v>
      </c>
      <c r="C893" s="27">
        <v>900</v>
      </c>
      <c r="D893" s="47"/>
      <c r="E893" s="45"/>
    </row>
    <row r="894" spans="1:5" x14ac:dyDescent="0.25">
      <c r="A894" s="35" t="s">
        <v>2180</v>
      </c>
      <c r="B894" s="26">
        <v>0</v>
      </c>
      <c r="C894" s="27">
        <v>1200</v>
      </c>
      <c r="D894" s="47"/>
      <c r="E894" s="45"/>
    </row>
    <row r="895" spans="1:5" x14ac:dyDescent="0.25">
      <c r="A895" s="35" t="s">
        <v>2181</v>
      </c>
      <c r="B895" s="26">
        <v>0</v>
      </c>
      <c r="C895" s="27">
        <v>1958</v>
      </c>
      <c r="D895" s="47"/>
      <c r="E895" s="45"/>
    </row>
    <row r="896" spans="1:5" x14ac:dyDescent="0.25">
      <c r="A896" s="35" t="s">
        <v>2182</v>
      </c>
      <c r="B896" s="26">
        <v>0</v>
      </c>
      <c r="C896" s="27">
        <v>180</v>
      </c>
      <c r="D896" s="47"/>
      <c r="E896" s="45"/>
    </row>
    <row r="897" spans="1:5" x14ac:dyDescent="0.25">
      <c r="A897" s="35" t="s">
        <v>2183</v>
      </c>
      <c r="B897" s="26">
        <v>0</v>
      </c>
      <c r="C897" s="27">
        <v>250</v>
      </c>
      <c r="D897" s="47"/>
      <c r="E897" s="45"/>
    </row>
    <row r="898" spans="1:5" ht="15.75" thickBot="1" x14ac:dyDescent="0.3">
      <c r="A898" s="20" t="s">
        <v>4</v>
      </c>
      <c r="B898" s="30">
        <v>0</v>
      </c>
      <c r="C898" s="31">
        <f>SUM(C893:C897)</f>
        <v>4488</v>
      </c>
      <c r="D898" s="20"/>
      <c r="E898" s="46"/>
    </row>
    <row r="899" spans="1:5" ht="15.75" thickBot="1" x14ac:dyDescent="0.3"/>
    <row r="900" spans="1:5" x14ac:dyDescent="0.25">
      <c r="A900" s="1107" t="s">
        <v>2308</v>
      </c>
      <c r="B900" s="1109" t="s">
        <v>65</v>
      </c>
      <c r="C900" s="1110"/>
      <c r="D900" s="1111" t="s">
        <v>82</v>
      </c>
      <c r="E900" s="1112"/>
    </row>
    <row r="901" spans="1:5" x14ac:dyDescent="0.25">
      <c r="A901" s="1108"/>
      <c r="B901" s="283" t="s">
        <v>114</v>
      </c>
      <c r="C901" s="135" t="s">
        <v>115</v>
      </c>
      <c r="D901" s="765" t="s">
        <v>84</v>
      </c>
      <c r="E901" s="766" t="s">
        <v>83</v>
      </c>
    </row>
    <row r="902" spans="1:5" x14ac:dyDescent="0.25">
      <c r="A902" s="203" t="s">
        <v>80</v>
      </c>
      <c r="B902" s="767"/>
      <c r="C902" s="768"/>
      <c r="D902" s="203"/>
      <c r="E902" s="769"/>
    </row>
    <row r="903" spans="1:5" x14ac:dyDescent="0.25">
      <c r="A903" s="203" t="s">
        <v>2184</v>
      </c>
      <c r="B903" s="767"/>
      <c r="C903" s="768"/>
      <c r="D903" s="203"/>
      <c r="E903" s="769"/>
    </row>
    <row r="904" spans="1:5" ht="25.5" x14ac:dyDescent="0.25">
      <c r="A904" s="770" t="s">
        <v>2185</v>
      </c>
      <c r="B904" s="771"/>
      <c r="C904" s="772">
        <v>1200</v>
      </c>
      <c r="D904" s="773" t="s">
        <v>2186</v>
      </c>
      <c r="E904" s="774" t="s">
        <v>2187</v>
      </c>
    </row>
    <row r="905" spans="1:5" ht="25.5" x14ac:dyDescent="0.25">
      <c r="A905" s="770" t="s">
        <v>2188</v>
      </c>
      <c r="B905" s="771"/>
      <c r="C905" s="772">
        <v>1200</v>
      </c>
      <c r="D905" s="773" t="s">
        <v>2189</v>
      </c>
      <c r="E905" s="774" t="s">
        <v>2190</v>
      </c>
    </row>
    <row r="906" spans="1:5" ht="51" x14ac:dyDescent="0.25">
      <c r="A906" s="770" t="s">
        <v>2191</v>
      </c>
      <c r="B906" s="771"/>
      <c r="C906" s="772">
        <v>1300</v>
      </c>
      <c r="D906" s="773" t="s">
        <v>2192</v>
      </c>
      <c r="E906" s="774" t="s">
        <v>2193</v>
      </c>
    </row>
    <row r="907" spans="1:5" ht="76.5" x14ac:dyDescent="0.25">
      <c r="A907" s="770" t="s">
        <v>2194</v>
      </c>
      <c r="B907" s="771"/>
      <c r="C907" s="772">
        <v>2500</v>
      </c>
      <c r="D907" s="773" t="s">
        <v>2195</v>
      </c>
      <c r="E907" s="774" t="s">
        <v>2196</v>
      </c>
    </row>
    <row r="908" spans="1:5" ht="38.25" x14ac:dyDescent="0.25">
      <c r="A908" s="770" t="s">
        <v>2197</v>
      </c>
      <c r="B908" s="771"/>
      <c r="C908" s="772">
        <v>800</v>
      </c>
      <c r="D908" s="773" t="s">
        <v>2198</v>
      </c>
      <c r="E908" s="774" t="s">
        <v>2199</v>
      </c>
    </row>
    <row r="909" spans="1:5" ht="191.25" x14ac:dyDescent="0.25">
      <c r="A909" s="770" t="s">
        <v>2200</v>
      </c>
      <c r="B909" s="771">
        <v>100</v>
      </c>
      <c r="C909" s="772">
        <v>900</v>
      </c>
      <c r="D909" s="773" t="s">
        <v>2201</v>
      </c>
      <c r="E909" s="774" t="s">
        <v>2202</v>
      </c>
    </row>
    <row r="910" spans="1:5" ht="38.25" x14ac:dyDescent="0.25">
      <c r="A910" s="770" t="s">
        <v>2203</v>
      </c>
      <c r="B910" s="771"/>
      <c r="C910" s="772">
        <v>450</v>
      </c>
      <c r="D910" s="773" t="s">
        <v>2204</v>
      </c>
      <c r="E910" s="774" t="s">
        <v>2205</v>
      </c>
    </row>
    <row r="911" spans="1:5" ht="102" x14ac:dyDescent="0.25">
      <c r="A911" s="770" t="s">
        <v>2206</v>
      </c>
      <c r="B911" s="771"/>
      <c r="C911" s="772">
        <v>750</v>
      </c>
      <c r="D911" s="773" t="s">
        <v>2207</v>
      </c>
      <c r="E911" s="774" t="s">
        <v>2208</v>
      </c>
    </row>
    <row r="912" spans="1:5" ht="38.25" x14ac:dyDescent="0.25">
      <c r="A912" s="770" t="s">
        <v>2309</v>
      </c>
      <c r="B912" s="771"/>
      <c r="C912" s="772">
        <v>1000</v>
      </c>
      <c r="D912" s="773" t="s">
        <v>2204</v>
      </c>
      <c r="E912" s="774" t="s">
        <v>2209</v>
      </c>
    </row>
    <row r="913" spans="1:5" x14ac:dyDescent="0.25">
      <c r="A913" s="203" t="s">
        <v>2210</v>
      </c>
      <c r="B913" s="767"/>
      <c r="C913" s="768"/>
      <c r="D913" s="775"/>
      <c r="E913" s="776"/>
    </row>
    <row r="914" spans="1:5" ht="51" x14ac:dyDescent="0.25">
      <c r="A914" s="770" t="s">
        <v>2310</v>
      </c>
      <c r="B914" s="771"/>
      <c r="C914" s="772">
        <v>1000</v>
      </c>
      <c r="D914" s="777" t="s">
        <v>2211</v>
      </c>
      <c r="E914" s="778" t="s">
        <v>2212</v>
      </c>
    </row>
    <row r="915" spans="1:5" ht="51" x14ac:dyDescent="0.25">
      <c r="A915" s="770" t="s">
        <v>2213</v>
      </c>
      <c r="B915" s="771"/>
      <c r="C915" s="772">
        <v>3200</v>
      </c>
      <c r="D915" s="777" t="s">
        <v>2214</v>
      </c>
      <c r="E915" s="778" t="s">
        <v>2215</v>
      </c>
    </row>
    <row r="916" spans="1:5" ht="51" x14ac:dyDescent="0.25">
      <c r="A916" s="770" t="s">
        <v>2216</v>
      </c>
      <c r="B916" s="771"/>
      <c r="C916" s="772">
        <v>1700</v>
      </c>
      <c r="D916" s="777" t="s">
        <v>2217</v>
      </c>
      <c r="E916" s="778" t="s">
        <v>2218</v>
      </c>
    </row>
    <row r="917" spans="1:5" ht="63.75" x14ac:dyDescent="0.25">
      <c r="A917" s="770" t="s">
        <v>2219</v>
      </c>
      <c r="B917" s="771"/>
      <c r="C917" s="772">
        <v>1800</v>
      </c>
      <c r="D917" s="777" t="s">
        <v>2220</v>
      </c>
      <c r="E917" s="778" t="s">
        <v>2221</v>
      </c>
    </row>
    <row r="918" spans="1:5" ht="38.25" x14ac:dyDescent="0.25">
      <c r="A918" s="770" t="s">
        <v>2311</v>
      </c>
      <c r="B918" s="771"/>
      <c r="C918" s="772">
        <v>2200</v>
      </c>
      <c r="D918" s="777" t="s">
        <v>2222</v>
      </c>
      <c r="E918" s="778" t="s">
        <v>2223</v>
      </c>
    </row>
    <row r="919" spans="1:5" ht="25.5" x14ac:dyDescent="0.25">
      <c r="A919" s="770" t="s">
        <v>2224</v>
      </c>
      <c r="B919" s="771"/>
      <c r="C919" s="772">
        <v>1800</v>
      </c>
      <c r="D919" s="777" t="s">
        <v>2225</v>
      </c>
      <c r="E919" s="778" t="s">
        <v>2226</v>
      </c>
    </row>
    <row r="920" spans="1:5" ht="25.5" x14ac:dyDescent="0.25">
      <c r="A920" s="770" t="s">
        <v>2312</v>
      </c>
      <c r="B920" s="771"/>
      <c r="C920" s="772">
        <v>800</v>
      </c>
      <c r="D920" s="777" t="s">
        <v>2227</v>
      </c>
      <c r="E920" s="778" t="s">
        <v>2228</v>
      </c>
    </row>
    <row r="921" spans="1:5" ht="76.5" x14ac:dyDescent="0.25">
      <c r="A921" s="770" t="s">
        <v>2313</v>
      </c>
      <c r="B921" s="771"/>
      <c r="C921" s="772">
        <v>1000</v>
      </c>
      <c r="D921" s="777" t="s">
        <v>2229</v>
      </c>
      <c r="E921" s="778" t="s">
        <v>2230</v>
      </c>
    </row>
    <row r="922" spans="1:5" x14ac:dyDescent="0.25">
      <c r="A922" s="203" t="s">
        <v>2231</v>
      </c>
      <c r="B922" s="767"/>
      <c r="C922" s="768"/>
      <c r="D922" s="203"/>
      <c r="E922" s="769"/>
    </row>
    <row r="923" spans="1:5" ht="51" x14ac:dyDescent="0.25">
      <c r="A923" s="770" t="s">
        <v>2314</v>
      </c>
      <c r="B923" s="771"/>
      <c r="C923" s="772">
        <v>4000</v>
      </c>
      <c r="D923" s="777" t="s">
        <v>2232</v>
      </c>
      <c r="E923" s="778" t="s">
        <v>2233</v>
      </c>
    </row>
    <row r="924" spans="1:5" x14ac:dyDescent="0.25">
      <c r="A924" s="770" t="s">
        <v>2315</v>
      </c>
      <c r="B924" s="771"/>
      <c r="C924" s="772">
        <v>2000</v>
      </c>
      <c r="D924" s="777" t="s">
        <v>2234</v>
      </c>
      <c r="E924" s="778" t="s">
        <v>2235</v>
      </c>
    </row>
    <row r="925" spans="1:5" x14ac:dyDescent="0.25">
      <c r="A925" s="770" t="s">
        <v>2316</v>
      </c>
      <c r="B925" s="771"/>
      <c r="C925" s="772">
        <v>5000</v>
      </c>
      <c r="D925" s="777" t="s">
        <v>2236</v>
      </c>
      <c r="E925" s="778" t="s">
        <v>2237</v>
      </c>
    </row>
    <row r="926" spans="1:5" x14ac:dyDescent="0.25">
      <c r="A926" s="203" t="s">
        <v>2238</v>
      </c>
      <c r="B926" s="767"/>
      <c r="C926" s="768"/>
      <c r="D926" s="779"/>
      <c r="E926" s="780"/>
    </row>
    <row r="927" spans="1:5" ht="38.25" x14ac:dyDescent="0.25">
      <c r="A927" s="770" t="s">
        <v>2239</v>
      </c>
      <c r="B927" s="771"/>
      <c r="C927" s="772">
        <v>1000</v>
      </c>
      <c r="D927" s="777" t="s">
        <v>2240</v>
      </c>
      <c r="E927" s="778" t="s">
        <v>2241</v>
      </c>
    </row>
    <row r="928" spans="1:5" ht="51" x14ac:dyDescent="0.25">
      <c r="A928" s="770" t="s">
        <v>2242</v>
      </c>
      <c r="B928" s="771"/>
      <c r="C928" s="772">
        <v>2000</v>
      </c>
      <c r="D928" s="777" t="s">
        <v>2243</v>
      </c>
      <c r="E928" s="778" t="s">
        <v>2244</v>
      </c>
    </row>
    <row r="929" spans="1:5" x14ac:dyDescent="0.25">
      <c r="A929" s="203" t="s">
        <v>2245</v>
      </c>
      <c r="B929" s="767"/>
      <c r="C929" s="768"/>
      <c r="D929" s="779"/>
      <c r="E929" s="780"/>
    </row>
    <row r="930" spans="1:5" ht="38.25" x14ac:dyDescent="0.25">
      <c r="A930" s="770" t="s">
        <v>2317</v>
      </c>
      <c r="B930" s="771"/>
      <c r="C930" s="772">
        <v>15300</v>
      </c>
      <c r="D930" s="777" t="s">
        <v>2246</v>
      </c>
      <c r="E930" s="778" t="s">
        <v>2247</v>
      </c>
    </row>
    <row r="931" spans="1:5" x14ac:dyDescent="0.25">
      <c r="A931" s="203" t="s">
        <v>2248</v>
      </c>
      <c r="B931" s="767"/>
      <c r="C931" s="768"/>
      <c r="D931" s="779"/>
      <c r="E931" s="780"/>
    </row>
    <row r="932" spans="1:5" ht="255" x14ac:dyDescent="0.25">
      <c r="A932" s="770" t="s">
        <v>2249</v>
      </c>
      <c r="B932" s="771"/>
      <c r="C932" s="772">
        <v>1200</v>
      </c>
      <c r="D932" s="777" t="s">
        <v>2250</v>
      </c>
      <c r="E932" s="784" t="s">
        <v>2251</v>
      </c>
    </row>
    <row r="933" spans="1:5" ht="153" x14ac:dyDescent="0.25">
      <c r="A933" s="770" t="s">
        <v>2252</v>
      </c>
      <c r="B933" s="771">
        <v>1000</v>
      </c>
      <c r="C933" s="772">
        <v>1500</v>
      </c>
      <c r="D933" s="777" t="s">
        <v>2253</v>
      </c>
      <c r="E933" s="778" t="s">
        <v>2254</v>
      </c>
    </row>
    <row r="934" spans="1:5" x14ac:dyDescent="0.25">
      <c r="A934" s="203" t="s">
        <v>2255</v>
      </c>
      <c r="B934" s="767"/>
      <c r="C934" s="768"/>
      <c r="D934" s="779"/>
      <c r="E934" s="780"/>
    </row>
    <row r="935" spans="1:5" ht="25.5" x14ac:dyDescent="0.25">
      <c r="A935" s="770" t="s">
        <v>2255</v>
      </c>
      <c r="B935" s="771"/>
      <c r="C935" s="772">
        <v>10592</v>
      </c>
      <c r="D935" s="777" t="s">
        <v>2256</v>
      </c>
      <c r="E935" s="778" t="s">
        <v>2257</v>
      </c>
    </row>
    <row r="936" spans="1:5" ht="15.75" thickBot="1" x14ac:dyDescent="0.3">
      <c r="A936" s="121" t="s">
        <v>4</v>
      </c>
      <c r="B936" s="781">
        <f>SUM(B902:B935)</f>
        <v>1100</v>
      </c>
      <c r="C936" s="782">
        <f>SUM(C904:C935)</f>
        <v>66192</v>
      </c>
      <c r="D936" s="121"/>
      <c r="E936" s="783"/>
    </row>
    <row r="937" spans="1:5" ht="15.75" thickBot="1" x14ac:dyDescent="0.3"/>
    <row r="938" spans="1:5" x14ac:dyDescent="0.25">
      <c r="A938" s="1039" t="s">
        <v>683</v>
      </c>
      <c r="B938" s="952" t="s">
        <v>65</v>
      </c>
      <c r="C938" s="1041"/>
      <c r="D938" s="952" t="s">
        <v>82</v>
      </c>
      <c r="E938" s="1041"/>
    </row>
    <row r="939" spans="1:5" x14ac:dyDescent="0.25">
      <c r="A939" s="1040"/>
      <c r="B939" s="283" t="s">
        <v>114</v>
      </c>
      <c r="C939" s="135" t="s">
        <v>115</v>
      </c>
      <c r="D939" s="300" t="s">
        <v>84</v>
      </c>
      <c r="E939" s="285" t="s">
        <v>83</v>
      </c>
    </row>
    <row r="940" spans="1:5" x14ac:dyDescent="0.25">
      <c r="A940" s="566" t="s">
        <v>80</v>
      </c>
      <c r="B940" s="13"/>
      <c r="C940" s="33"/>
      <c r="D940" s="16"/>
      <c r="E940" s="44"/>
    </row>
    <row r="941" spans="1:5" x14ac:dyDescent="0.25">
      <c r="A941" s="789" t="s">
        <v>2258</v>
      </c>
      <c r="B941" s="1128">
        <v>0</v>
      </c>
      <c r="C941" s="1122">
        <v>7743</v>
      </c>
      <c r="D941" s="785"/>
      <c r="E941" s="786"/>
    </row>
    <row r="942" spans="1:5" x14ac:dyDescent="0.25">
      <c r="A942" s="637" t="s">
        <v>2259</v>
      </c>
      <c r="B942" s="1129"/>
      <c r="C942" s="1123"/>
      <c r="D942" s="787">
        <v>0</v>
      </c>
      <c r="E942" s="788">
        <v>0.09</v>
      </c>
    </row>
    <row r="943" spans="1:5" x14ac:dyDescent="0.25">
      <c r="A943" s="637" t="s">
        <v>2260</v>
      </c>
      <c r="B943" s="1129"/>
      <c r="C943" s="1123"/>
      <c r="D943" s="637" t="s">
        <v>1612</v>
      </c>
      <c r="E943" s="638" t="s">
        <v>1612</v>
      </c>
    </row>
    <row r="944" spans="1:5" x14ac:dyDescent="0.25">
      <c r="A944" s="637" t="s">
        <v>2261</v>
      </c>
      <c r="B944" s="1130"/>
      <c r="C944" s="1124"/>
      <c r="D944" s="637" t="s">
        <v>1612</v>
      </c>
      <c r="E944" s="638" t="s">
        <v>1612</v>
      </c>
    </row>
    <row r="945" spans="1:5" x14ac:dyDescent="0.25">
      <c r="A945" s="789" t="s">
        <v>2262</v>
      </c>
      <c r="B945" s="1122">
        <v>0</v>
      </c>
      <c r="C945" s="1125">
        <v>4500</v>
      </c>
      <c r="D945" s="785"/>
      <c r="E945" s="786"/>
    </row>
    <row r="946" spans="1:5" x14ac:dyDescent="0.25">
      <c r="A946" s="637" t="s">
        <v>2263</v>
      </c>
      <c r="B946" s="1123"/>
      <c r="C946" s="1126"/>
      <c r="D946" s="637">
        <v>12</v>
      </c>
      <c r="E946" s="638">
        <v>21</v>
      </c>
    </row>
    <row r="947" spans="1:5" x14ac:dyDescent="0.25">
      <c r="A947" s="637" t="s">
        <v>2264</v>
      </c>
      <c r="B947" s="1124"/>
      <c r="C947" s="1127"/>
      <c r="D947" s="637">
        <v>0</v>
      </c>
      <c r="E947" s="638" t="s">
        <v>2265</v>
      </c>
    </row>
    <row r="948" spans="1:5" x14ac:dyDescent="0.25">
      <c r="A948" s="789" t="s">
        <v>2266</v>
      </c>
      <c r="B948" s="1122">
        <v>0</v>
      </c>
      <c r="C948" s="1125">
        <v>3200</v>
      </c>
      <c r="D948" s="785"/>
      <c r="E948" s="786"/>
    </row>
    <row r="949" spans="1:5" x14ac:dyDescent="0.25">
      <c r="A949" s="637" t="s">
        <v>2267</v>
      </c>
      <c r="B949" s="1124"/>
      <c r="C949" s="1127"/>
      <c r="D949" s="637" t="s">
        <v>1612</v>
      </c>
      <c r="E949" s="638" t="s">
        <v>2268</v>
      </c>
    </row>
    <row r="950" spans="1:5" x14ac:dyDescent="0.25">
      <c r="A950" s="789" t="s">
        <v>2269</v>
      </c>
      <c r="B950" s="1122">
        <v>0</v>
      </c>
      <c r="C950" s="1122">
        <v>2750</v>
      </c>
      <c r="D950" s="785"/>
      <c r="E950" s="786"/>
    </row>
    <row r="951" spans="1:5" x14ac:dyDescent="0.25">
      <c r="A951" s="637" t="s">
        <v>2263</v>
      </c>
      <c r="B951" s="1124"/>
      <c r="C951" s="1124"/>
      <c r="D951" s="637">
        <v>12</v>
      </c>
      <c r="E951" s="638">
        <v>21</v>
      </c>
    </row>
    <row r="952" spans="1:5" x14ac:dyDescent="0.25">
      <c r="A952" s="789" t="s">
        <v>2270</v>
      </c>
      <c r="B952" s="1128">
        <v>0</v>
      </c>
      <c r="C952" s="1122">
        <v>5600</v>
      </c>
      <c r="D952" s="785"/>
      <c r="E952" s="786"/>
    </row>
    <row r="953" spans="1:5" x14ac:dyDescent="0.25">
      <c r="A953" s="637" t="s">
        <v>2271</v>
      </c>
      <c r="B953" s="1129"/>
      <c r="C953" s="1123"/>
      <c r="D953" s="787">
        <v>0.03</v>
      </c>
      <c r="E953" s="788">
        <v>0.1</v>
      </c>
    </row>
    <row r="954" spans="1:5" x14ac:dyDescent="0.25">
      <c r="A954" s="637" t="s">
        <v>2272</v>
      </c>
      <c r="B954" s="1129"/>
      <c r="C954" s="1123"/>
      <c r="D954" s="787">
        <v>0.06</v>
      </c>
      <c r="E954" s="788">
        <v>0.22</v>
      </c>
    </row>
    <row r="955" spans="1:5" x14ac:dyDescent="0.25">
      <c r="A955" s="790" t="s">
        <v>2273</v>
      </c>
      <c r="B955" s="1130"/>
      <c r="C955" s="1124"/>
      <c r="D955" s="572">
        <v>4</v>
      </c>
      <c r="E955" s="752">
        <v>4</v>
      </c>
    </row>
    <row r="956" spans="1:5" x14ac:dyDescent="0.25">
      <c r="A956" s="789" t="s">
        <v>2274</v>
      </c>
      <c r="B956" s="1122">
        <v>0</v>
      </c>
      <c r="C956" s="1122">
        <v>1050</v>
      </c>
      <c r="D956" s="785"/>
      <c r="E956" s="786"/>
    </row>
    <row r="957" spans="1:5" x14ac:dyDescent="0.25">
      <c r="A957" s="637" t="s">
        <v>2275</v>
      </c>
      <c r="B957" s="1124"/>
      <c r="C957" s="1124"/>
      <c r="D957" s="637" t="s">
        <v>2276</v>
      </c>
      <c r="E957" s="638">
        <v>430</v>
      </c>
    </row>
    <row r="958" spans="1:5" x14ac:dyDescent="0.25">
      <c r="A958" s="789" t="s">
        <v>2277</v>
      </c>
      <c r="B958" s="1128">
        <v>0</v>
      </c>
      <c r="C958" s="1122">
        <v>4000</v>
      </c>
      <c r="D958" s="785"/>
      <c r="E958" s="786"/>
    </row>
    <row r="959" spans="1:5" x14ac:dyDescent="0.25">
      <c r="A959" s="637" t="s">
        <v>2259</v>
      </c>
      <c r="B959" s="1129"/>
      <c r="C959" s="1123"/>
      <c r="D959" s="787">
        <v>0</v>
      </c>
      <c r="E959" s="788">
        <v>0.09</v>
      </c>
    </row>
    <row r="960" spans="1:5" x14ac:dyDescent="0.25">
      <c r="A960" s="637" t="s">
        <v>2260</v>
      </c>
      <c r="B960" s="1129"/>
      <c r="C960" s="1123"/>
      <c r="D960" s="637" t="s">
        <v>1612</v>
      </c>
      <c r="E960" s="638" t="s">
        <v>1612</v>
      </c>
    </row>
    <row r="961" spans="1:5" x14ac:dyDescent="0.25">
      <c r="A961" s="637" t="s">
        <v>2261</v>
      </c>
      <c r="B961" s="1130"/>
      <c r="C961" s="1124"/>
      <c r="D961" s="637" t="s">
        <v>1612</v>
      </c>
      <c r="E961" s="638" t="s">
        <v>1612</v>
      </c>
    </row>
    <row r="962" spans="1:5" x14ac:dyDescent="0.25">
      <c r="A962" s="789" t="s">
        <v>2278</v>
      </c>
      <c r="B962" s="1122">
        <v>8500</v>
      </c>
      <c r="C962" s="1122">
        <v>1000</v>
      </c>
      <c r="D962" s="785"/>
      <c r="E962" s="786"/>
    </row>
    <row r="963" spans="1:5" x14ac:dyDescent="0.25">
      <c r="A963" s="637" t="s">
        <v>2279</v>
      </c>
      <c r="B963" s="1124"/>
      <c r="C963" s="1124"/>
      <c r="D963" s="637" t="s">
        <v>1612</v>
      </c>
      <c r="E963" s="638" t="s">
        <v>1613</v>
      </c>
    </row>
    <row r="964" spans="1:5" x14ac:dyDescent="0.25">
      <c r="A964" s="789" t="s">
        <v>2280</v>
      </c>
      <c r="B964" s="1122">
        <v>0</v>
      </c>
      <c r="C964" s="1122">
        <v>1000</v>
      </c>
      <c r="D964" s="785"/>
      <c r="E964" s="786"/>
    </row>
    <row r="965" spans="1:5" x14ac:dyDescent="0.25">
      <c r="A965" s="637" t="s">
        <v>2281</v>
      </c>
      <c r="B965" s="1124"/>
      <c r="C965" s="1124"/>
      <c r="D965" s="637" t="s">
        <v>2282</v>
      </c>
      <c r="E965" s="638" t="s">
        <v>1613</v>
      </c>
    </row>
    <row r="966" spans="1:5" ht="15.75" thickBot="1" x14ac:dyDescent="0.3">
      <c r="A966" s="20" t="s">
        <v>4</v>
      </c>
      <c r="B966" s="301">
        <f>SUM(B941,B945,B948,B950,B952,B956,B958,B962,B964)</f>
        <v>8500</v>
      </c>
      <c r="C966" s="301">
        <f>SUM(C941,C945,C948,C950,C952,C956,C958,C962,C964)</f>
        <v>30843</v>
      </c>
      <c r="D966" s="20"/>
      <c r="E966" s="46"/>
    </row>
  </sheetData>
  <mergeCells count="144">
    <mergeCell ref="B962:B963"/>
    <mergeCell ref="C962:C963"/>
    <mergeCell ref="B964:B965"/>
    <mergeCell ref="C964:C965"/>
    <mergeCell ref="B952:B955"/>
    <mergeCell ref="C952:C955"/>
    <mergeCell ref="B956:B957"/>
    <mergeCell ref="C956:C957"/>
    <mergeCell ref="B958:B961"/>
    <mergeCell ref="C958:C961"/>
    <mergeCell ref="B945:B947"/>
    <mergeCell ref="C945:C947"/>
    <mergeCell ref="B948:B949"/>
    <mergeCell ref="C948:C949"/>
    <mergeCell ref="B950:B951"/>
    <mergeCell ref="C950:C951"/>
    <mergeCell ref="A938:A939"/>
    <mergeCell ref="B938:C938"/>
    <mergeCell ref="D938:E938"/>
    <mergeCell ref="B941:B944"/>
    <mergeCell ref="C941:C944"/>
    <mergeCell ref="A890:A891"/>
    <mergeCell ref="B890:C890"/>
    <mergeCell ref="D890:E890"/>
    <mergeCell ref="A900:A901"/>
    <mergeCell ref="B900:C900"/>
    <mergeCell ref="D900:E900"/>
    <mergeCell ref="A873:E873"/>
    <mergeCell ref="B874:B880"/>
    <mergeCell ref="C874:C880"/>
    <mergeCell ref="A881:E881"/>
    <mergeCell ref="B882:B887"/>
    <mergeCell ref="C882:C887"/>
    <mergeCell ref="A856:A857"/>
    <mergeCell ref="B856:C856"/>
    <mergeCell ref="D856:E856"/>
    <mergeCell ref="A870:A871"/>
    <mergeCell ref="B870:C870"/>
    <mergeCell ref="D870:E870"/>
    <mergeCell ref="A746:A747"/>
    <mergeCell ref="B746:C746"/>
    <mergeCell ref="D746:F746"/>
    <mergeCell ref="A825:A826"/>
    <mergeCell ref="B825:C825"/>
    <mergeCell ref="D825:E825"/>
    <mergeCell ref="D676:E676"/>
    <mergeCell ref="A687:A688"/>
    <mergeCell ref="B687:C687"/>
    <mergeCell ref="D687:E687"/>
    <mergeCell ref="B663:B667"/>
    <mergeCell ref="C663:C667"/>
    <mergeCell ref="B668:B673"/>
    <mergeCell ref="C668:C673"/>
    <mergeCell ref="A676:A677"/>
    <mergeCell ref="B676:C676"/>
    <mergeCell ref="B640:B641"/>
    <mergeCell ref="C640:C641"/>
    <mergeCell ref="B642:B659"/>
    <mergeCell ref="C642:C659"/>
    <mergeCell ref="B660:B662"/>
    <mergeCell ref="C660:C662"/>
    <mergeCell ref="B627:B631"/>
    <mergeCell ref="C627:C631"/>
    <mergeCell ref="B632:B634"/>
    <mergeCell ref="C632:C634"/>
    <mergeCell ref="B635:B639"/>
    <mergeCell ref="C635:C639"/>
    <mergeCell ref="A621:A622"/>
    <mergeCell ref="B621:C621"/>
    <mergeCell ref="D621:E621"/>
    <mergeCell ref="B623:B626"/>
    <mergeCell ref="C623:C626"/>
    <mergeCell ref="A579:A580"/>
    <mergeCell ref="B579:C579"/>
    <mergeCell ref="D579:E579"/>
    <mergeCell ref="A611:A612"/>
    <mergeCell ref="B611:C611"/>
    <mergeCell ref="D611:E611"/>
    <mergeCell ref="B556:B560"/>
    <mergeCell ref="C556:C560"/>
    <mergeCell ref="A568:A569"/>
    <mergeCell ref="B568:C568"/>
    <mergeCell ref="D568:E568"/>
    <mergeCell ref="A542:E542"/>
    <mergeCell ref="A543:E543"/>
    <mergeCell ref="B544:B554"/>
    <mergeCell ref="C544:C554"/>
    <mergeCell ref="A555:E555"/>
    <mergeCell ref="B523:B524"/>
    <mergeCell ref="C523:C524"/>
    <mergeCell ref="A525:E525"/>
    <mergeCell ref="B526:B541"/>
    <mergeCell ref="C526:C541"/>
    <mergeCell ref="A515:E515"/>
    <mergeCell ref="B516:B520"/>
    <mergeCell ref="C516:C520"/>
    <mergeCell ref="A521:E521"/>
    <mergeCell ref="A522:E522"/>
    <mergeCell ref="B506:B509"/>
    <mergeCell ref="C506:C508"/>
    <mergeCell ref="A510:E510"/>
    <mergeCell ref="B511:B514"/>
    <mergeCell ref="C511:C514"/>
    <mergeCell ref="A501:A502"/>
    <mergeCell ref="B501:C501"/>
    <mergeCell ref="D501:E501"/>
    <mergeCell ref="A504:E504"/>
    <mergeCell ref="A505:E505"/>
    <mergeCell ref="A364:A365"/>
    <mergeCell ref="B364:C364"/>
    <mergeCell ref="D364:E364"/>
    <mergeCell ref="A462:A463"/>
    <mergeCell ref="B462:C462"/>
    <mergeCell ref="D462:E462"/>
    <mergeCell ref="A211:A212"/>
    <mergeCell ref="B211:C211"/>
    <mergeCell ref="D211:E211"/>
    <mergeCell ref="A222:A223"/>
    <mergeCell ref="B222:C222"/>
    <mergeCell ref="D222:E222"/>
    <mergeCell ref="A147:A148"/>
    <mergeCell ref="B147:C147"/>
    <mergeCell ref="D147:E147"/>
    <mergeCell ref="A197:A198"/>
    <mergeCell ref="B197:C197"/>
    <mergeCell ref="D197:E197"/>
    <mergeCell ref="A123:A124"/>
    <mergeCell ref="B123:C123"/>
    <mergeCell ref="D123:E123"/>
    <mergeCell ref="B139:B140"/>
    <mergeCell ref="C139:C140"/>
    <mergeCell ref="A27:A28"/>
    <mergeCell ref="B27:C27"/>
    <mergeCell ref="D27:E27"/>
    <mergeCell ref="A96:A97"/>
    <mergeCell ref="B96:C96"/>
    <mergeCell ref="D96:E96"/>
    <mergeCell ref="A1:E1"/>
    <mergeCell ref="B2:C2"/>
    <mergeCell ref="A2:A3"/>
    <mergeCell ref="D2:E2"/>
    <mergeCell ref="A16:A17"/>
    <mergeCell ref="B16:C16"/>
    <mergeCell ref="D16:E16"/>
  </mergeCells>
  <pageMargins left="0.7" right="0.7" top="0.78740157499999996" bottom="0.78740157499999996"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881" t="s">
        <v>480</v>
      </c>
      <c r="B1" s="882"/>
      <c r="C1" s="882"/>
      <c r="D1" s="882"/>
      <c r="E1" s="882"/>
      <c r="F1" s="882"/>
      <c r="G1" s="882"/>
      <c r="H1" s="882"/>
      <c r="I1" s="882"/>
      <c r="J1" s="883"/>
      <c r="K1" s="884"/>
    </row>
    <row r="2" spans="1:16" s="5" customFormat="1" ht="38.25" customHeight="1" x14ac:dyDescent="0.2">
      <c r="A2" s="889" t="s">
        <v>554</v>
      </c>
      <c r="B2" s="8"/>
      <c r="C2" s="891" t="s">
        <v>0</v>
      </c>
      <c r="D2" s="891"/>
      <c r="E2" s="891" t="s">
        <v>2</v>
      </c>
      <c r="F2" s="891"/>
      <c r="G2" s="891" t="s">
        <v>1</v>
      </c>
      <c r="H2" s="891"/>
      <c r="I2" s="887" t="s">
        <v>3</v>
      </c>
      <c r="J2" s="888"/>
      <c r="K2" s="34" t="s">
        <v>4</v>
      </c>
    </row>
    <row r="3" spans="1:16" s="5" customFormat="1" ht="13.5" customHeight="1" thickBot="1" x14ac:dyDescent="0.25">
      <c r="A3" s="890"/>
      <c r="B3" s="36"/>
      <c r="C3" s="37" t="s">
        <v>23</v>
      </c>
      <c r="D3" s="37" t="s">
        <v>24</v>
      </c>
      <c r="E3" s="37" t="s">
        <v>23</v>
      </c>
      <c r="F3" s="37" t="s">
        <v>24</v>
      </c>
      <c r="G3" s="37" t="s">
        <v>23</v>
      </c>
      <c r="H3" s="37" t="s">
        <v>24</v>
      </c>
      <c r="I3" s="96" t="s">
        <v>23</v>
      </c>
      <c r="J3" s="96" t="s">
        <v>24</v>
      </c>
      <c r="K3" s="31"/>
    </row>
    <row r="4" spans="1:16" s="2" customFormat="1" ht="25.5" x14ac:dyDescent="0.2">
      <c r="A4" s="16" t="s">
        <v>10</v>
      </c>
      <c r="B4" s="14" t="s">
        <v>9</v>
      </c>
      <c r="C4" s="877"/>
      <c r="D4" s="878"/>
      <c r="E4" s="878"/>
      <c r="F4" s="878"/>
      <c r="G4" s="878"/>
      <c r="H4" s="878"/>
      <c r="I4" s="878"/>
      <c r="J4" s="878"/>
      <c r="K4" s="879"/>
    </row>
    <row r="5" spans="1:16" ht="12.75" customHeight="1" x14ac:dyDescent="0.2">
      <c r="A5" s="18" t="s">
        <v>5</v>
      </c>
      <c r="B5" s="10" t="s">
        <v>8</v>
      </c>
      <c r="C5" s="163">
        <v>25</v>
      </c>
      <c r="D5" s="163">
        <v>7</v>
      </c>
      <c r="E5" s="163">
        <v>0</v>
      </c>
      <c r="F5" s="163">
        <v>0</v>
      </c>
      <c r="G5" s="163">
        <v>37</v>
      </c>
      <c r="H5" s="163">
        <v>6</v>
      </c>
      <c r="I5" s="164">
        <v>118</v>
      </c>
      <c r="J5" s="165">
        <v>59</v>
      </c>
      <c r="K5" s="166">
        <v>252</v>
      </c>
    </row>
    <row r="6" spans="1:16" ht="12.75" customHeight="1" x14ac:dyDescent="0.2">
      <c r="A6" s="18" t="s">
        <v>11</v>
      </c>
      <c r="B6" s="12" t="s">
        <v>6</v>
      </c>
      <c r="C6" s="163">
        <v>49</v>
      </c>
      <c r="D6" s="163">
        <v>24</v>
      </c>
      <c r="E6" s="163">
        <v>2</v>
      </c>
      <c r="F6" s="163">
        <v>2</v>
      </c>
      <c r="G6" s="163">
        <v>69</v>
      </c>
      <c r="H6" s="163">
        <v>29</v>
      </c>
      <c r="I6" s="164">
        <v>78</v>
      </c>
      <c r="J6" s="165">
        <v>68</v>
      </c>
      <c r="K6" s="166">
        <v>321</v>
      </c>
    </row>
    <row r="7" spans="1:16" ht="26.25" customHeight="1" x14ac:dyDescent="0.2">
      <c r="A7" s="18" t="s">
        <v>12</v>
      </c>
      <c r="B7" s="12">
        <v>41.43</v>
      </c>
      <c r="C7" s="163">
        <v>8</v>
      </c>
      <c r="D7" s="163">
        <v>2</v>
      </c>
      <c r="E7" s="163">
        <v>2</v>
      </c>
      <c r="F7" s="163">
        <v>0</v>
      </c>
      <c r="G7" s="163">
        <v>13</v>
      </c>
      <c r="H7" s="163">
        <v>3</v>
      </c>
      <c r="I7" s="164">
        <v>13</v>
      </c>
      <c r="J7" s="165">
        <v>13</v>
      </c>
      <c r="K7" s="166">
        <v>54</v>
      </c>
    </row>
    <row r="8" spans="1:16" ht="25.5" x14ac:dyDescent="0.2">
      <c r="A8" s="18" t="s">
        <v>13</v>
      </c>
      <c r="B8" s="12" t="s">
        <v>7</v>
      </c>
      <c r="C8" s="163">
        <v>6</v>
      </c>
      <c r="D8" s="163">
        <v>2</v>
      </c>
      <c r="E8" s="163">
        <v>14</v>
      </c>
      <c r="F8" s="163">
        <v>0</v>
      </c>
      <c r="G8" s="163">
        <v>3</v>
      </c>
      <c r="H8" s="163">
        <v>2</v>
      </c>
      <c r="I8" s="164">
        <v>98</v>
      </c>
      <c r="J8" s="165">
        <v>27</v>
      </c>
      <c r="K8" s="166">
        <v>152</v>
      </c>
    </row>
    <row r="9" spans="1:16" ht="25.5" x14ac:dyDescent="0.2">
      <c r="A9" s="18" t="s">
        <v>14</v>
      </c>
      <c r="B9" s="12" t="s">
        <v>20</v>
      </c>
      <c r="C9" s="163">
        <v>12</v>
      </c>
      <c r="D9" s="163">
        <v>2</v>
      </c>
      <c r="E9" s="163">
        <v>1</v>
      </c>
      <c r="F9" s="163">
        <v>0</v>
      </c>
      <c r="G9" s="163">
        <v>28</v>
      </c>
      <c r="H9" s="163">
        <v>7</v>
      </c>
      <c r="I9" s="164">
        <v>53</v>
      </c>
      <c r="J9" s="165">
        <v>25</v>
      </c>
      <c r="K9" s="166">
        <v>128</v>
      </c>
    </row>
    <row r="10" spans="1:16" ht="12.75" customHeight="1" x14ac:dyDescent="0.2">
      <c r="A10" s="18" t="s">
        <v>15</v>
      </c>
      <c r="B10" s="12">
        <v>62.65</v>
      </c>
      <c r="C10" s="163">
        <v>28</v>
      </c>
      <c r="D10" s="163">
        <v>6</v>
      </c>
      <c r="E10" s="163">
        <v>4</v>
      </c>
      <c r="F10" s="163">
        <v>0</v>
      </c>
      <c r="G10" s="163">
        <v>37</v>
      </c>
      <c r="H10" s="163">
        <v>5</v>
      </c>
      <c r="I10" s="164">
        <v>35</v>
      </c>
      <c r="J10" s="165">
        <v>32</v>
      </c>
      <c r="K10" s="166">
        <v>147</v>
      </c>
      <c r="M10" s="55"/>
      <c r="N10" s="55"/>
      <c r="O10" s="55"/>
      <c r="P10" s="55"/>
    </row>
    <row r="11" spans="1:16" ht="25.5" customHeight="1" x14ac:dyDescent="0.2">
      <c r="A11" s="18" t="s">
        <v>16</v>
      </c>
      <c r="B11" s="12">
        <v>68</v>
      </c>
      <c r="C11" s="163">
        <v>0</v>
      </c>
      <c r="D11" s="163">
        <v>0</v>
      </c>
      <c r="E11" s="163">
        <v>1</v>
      </c>
      <c r="F11" s="163">
        <v>0</v>
      </c>
      <c r="G11" s="163">
        <v>1</v>
      </c>
      <c r="H11" s="163">
        <v>0</v>
      </c>
      <c r="I11" s="164">
        <v>3</v>
      </c>
      <c r="J11" s="165">
        <v>2</v>
      </c>
      <c r="K11" s="166">
        <v>7</v>
      </c>
      <c r="M11" s="55"/>
      <c r="N11" s="55"/>
      <c r="O11" s="55"/>
      <c r="P11" s="55"/>
    </row>
    <row r="12" spans="1:16" ht="25.5" customHeight="1" x14ac:dyDescent="0.2">
      <c r="A12" s="18" t="s">
        <v>17</v>
      </c>
      <c r="B12" s="12">
        <v>74.75</v>
      </c>
      <c r="C12" s="163">
        <v>11</v>
      </c>
      <c r="D12" s="163">
        <v>10</v>
      </c>
      <c r="E12" s="163">
        <v>2</v>
      </c>
      <c r="F12" s="163">
        <v>1</v>
      </c>
      <c r="G12" s="163">
        <v>20</v>
      </c>
      <c r="H12" s="163">
        <v>14</v>
      </c>
      <c r="I12" s="164">
        <v>16</v>
      </c>
      <c r="J12" s="165">
        <v>11</v>
      </c>
      <c r="K12" s="166">
        <v>85</v>
      </c>
    </row>
    <row r="13" spans="1:16" ht="25.5" customHeight="1" x14ac:dyDescent="0.2">
      <c r="A13" s="18" t="s">
        <v>18</v>
      </c>
      <c r="B13" s="12">
        <v>77</v>
      </c>
      <c r="C13" s="163">
        <v>0</v>
      </c>
      <c r="D13" s="163">
        <v>0</v>
      </c>
      <c r="E13" s="163">
        <v>0</v>
      </c>
      <c r="F13" s="163">
        <v>0</v>
      </c>
      <c r="G13" s="163">
        <v>0</v>
      </c>
      <c r="H13" s="163">
        <v>0</v>
      </c>
      <c r="I13" s="164">
        <v>4</v>
      </c>
      <c r="J13" s="165">
        <v>2</v>
      </c>
      <c r="K13" s="166">
        <v>6</v>
      </c>
    </row>
    <row r="14" spans="1:16" ht="25.5" customHeight="1" thickBot="1" x14ac:dyDescent="0.25">
      <c r="A14" s="18" t="s">
        <v>19</v>
      </c>
      <c r="B14" s="12">
        <v>81.819999999999993</v>
      </c>
      <c r="C14" s="163">
        <v>6</v>
      </c>
      <c r="D14" s="163">
        <v>2</v>
      </c>
      <c r="E14" s="163">
        <v>1</v>
      </c>
      <c r="F14" s="163">
        <v>0</v>
      </c>
      <c r="G14" s="163">
        <v>12</v>
      </c>
      <c r="H14" s="163">
        <v>2</v>
      </c>
      <c r="I14" s="164">
        <v>11</v>
      </c>
      <c r="J14" s="165">
        <v>9</v>
      </c>
      <c r="K14" s="166">
        <v>43</v>
      </c>
    </row>
    <row r="15" spans="1:16" ht="13.5" thickBot="1" x14ac:dyDescent="0.25">
      <c r="A15" s="86" t="s">
        <v>123</v>
      </c>
      <c r="B15" s="114" t="s">
        <v>122</v>
      </c>
      <c r="C15" s="167">
        <v>146</v>
      </c>
      <c r="D15" s="167">
        <v>55</v>
      </c>
      <c r="E15" s="167">
        <v>27</v>
      </c>
      <c r="F15" s="167">
        <v>3</v>
      </c>
      <c r="G15" s="167">
        <v>221</v>
      </c>
      <c r="H15" s="167">
        <v>68</v>
      </c>
      <c r="I15" s="167">
        <v>430</v>
      </c>
      <c r="J15" s="167">
        <v>249</v>
      </c>
      <c r="K15" s="168">
        <v>1199</v>
      </c>
    </row>
    <row r="17" spans="1:2" x14ac:dyDescent="0.2">
      <c r="A17" s="4" t="s">
        <v>198</v>
      </c>
    </row>
    <row r="18" spans="1:2" x14ac:dyDescent="0.2">
      <c r="A18" s="2" t="s">
        <v>21</v>
      </c>
      <c r="B18" s="4" t="s">
        <v>22</v>
      </c>
    </row>
  </sheetData>
  <mergeCells count="7">
    <mergeCell ref="C4:K4"/>
    <mergeCell ref="A1:K1"/>
    <mergeCell ref="C2:D2"/>
    <mergeCell ref="E2:F2"/>
    <mergeCell ref="G2:H2"/>
    <mergeCell ref="I2:J2"/>
    <mergeCell ref="A2:A3"/>
  </mergeCell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A2" sqref="A2"/>
    </sheetView>
  </sheetViews>
  <sheetFormatPr defaultRowHeight="15" x14ac:dyDescent="0.25"/>
  <cols>
    <col min="1" max="1" width="10.28515625" customWidth="1"/>
    <col min="2" max="2" width="73.7109375" customWidth="1"/>
    <col min="3" max="3" width="11.5703125" customWidth="1"/>
    <col min="4" max="4" width="22.42578125" customWidth="1"/>
    <col min="5" max="5" width="24" customWidth="1"/>
    <col min="6" max="6" width="28.28515625" customWidth="1"/>
  </cols>
  <sheetData>
    <row r="1" spans="1:6" x14ac:dyDescent="0.25">
      <c r="A1" s="1134" t="s">
        <v>2319</v>
      </c>
      <c r="B1" s="1135"/>
      <c r="C1" s="1136"/>
      <c r="D1" s="443">
        <v>2015</v>
      </c>
      <c r="E1" s="443">
        <v>2018</v>
      </c>
      <c r="F1" s="1137" t="s">
        <v>891</v>
      </c>
    </row>
    <row r="2" spans="1:6" ht="39" thickBot="1" x14ac:dyDescent="0.3">
      <c r="A2" s="444" t="s">
        <v>892</v>
      </c>
      <c r="B2" s="445" t="s">
        <v>893</v>
      </c>
      <c r="C2" s="446" t="s">
        <v>894</v>
      </c>
      <c r="D2" s="446" t="s">
        <v>84</v>
      </c>
      <c r="E2" s="446" t="s">
        <v>83</v>
      </c>
      <c r="F2" s="1138"/>
    </row>
    <row r="3" spans="1:6" x14ac:dyDescent="0.25">
      <c r="A3" s="447">
        <v>1</v>
      </c>
      <c r="B3" s="1131" t="s">
        <v>895</v>
      </c>
      <c r="C3" s="1132"/>
      <c r="D3" s="1132"/>
      <c r="E3" s="1132"/>
      <c r="F3" s="1133"/>
    </row>
    <row r="4" spans="1:6" ht="89.25" x14ac:dyDescent="0.25">
      <c r="A4" s="448" t="s">
        <v>896</v>
      </c>
      <c r="B4" s="449" t="s">
        <v>897</v>
      </c>
      <c r="C4" s="450" t="s">
        <v>898</v>
      </c>
      <c r="D4" s="451" t="s">
        <v>899</v>
      </c>
      <c r="E4" s="450" t="s">
        <v>900</v>
      </c>
      <c r="F4" s="452" t="s">
        <v>901</v>
      </c>
    </row>
    <row r="5" spans="1:6" ht="102" x14ac:dyDescent="0.25">
      <c r="A5" s="448" t="s">
        <v>902</v>
      </c>
      <c r="B5" s="449" t="s">
        <v>903</v>
      </c>
      <c r="C5" s="450" t="s">
        <v>898</v>
      </c>
      <c r="D5" s="450" t="s">
        <v>904</v>
      </c>
      <c r="E5" s="450" t="s">
        <v>905</v>
      </c>
      <c r="F5" s="452" t="s">
        <v>906</v>
      </c>
    </row>
    <row r="6" spans="1:6" ht="63.75" x14ac:dyDescent="0.25">
      <c r="A6" s="448" t="s">
        <v>907</v>
      </c>
      <c r="B6" s="449" t="s">
        <v>908</v>
      </c>
      <c r="C6" s="450" t="s">
        <v>898</v>
      </c>
      <c r="D6" s="450" t="s">
        <v>909</v>
      </c>
      <c r="E6" s="450" t="s">
        <v>910</v>
      </c>
      <c r="F6" s="453" t="s">
        <v>911</v>
      </c>
    </row>
    <row r="7" spans="1:6" ht="63.75" x14ac:dyDescent="0.25">
      <c r="A7" s="448" t="s">
        <v>912</v>
      </c>
      <c r="B7" s="449" t="s">
        <v>913</v>
      </c>
      <c r="C7" s="450" t="s">
        <v>898</v>
      </c>
      <c r="D7" s="450" t="s">
        <v>914</v>
      </c>
      <c r="E7" s="450" t="s">
        <v>915</v>
      </c>
      <c r="F7" s="452" t="s">
        <v>916</v>
      </c>
    </row>
    <row r="8" spans="1:6" ht="51.75" thickBot="1" x14ac:dyDescent="0.3">
      <c r="A8" s="448" t="s">
        <v>917</v>
      </c>
      <c r="B8" s="454" t="s">
        <v>918</v>
      </c>
      <c r="C8" s="455" t="s">
        <v>898</v>
      </c>
      <c r="D8" s="455" t="s">
        <v>919</v>
      </c>
      <c r="E8" s="455" t="s">
        <v>920</v>
      </c>
      <c r="F8" s="456" t="s">
        <v>921</v>
      </c>
    </row>
    <row r="9" spans="1:6" x14ac:dyDescent="0.25">
      <c r="A9" s="447">
        <v>2</v>
      </c>
      <c r="B9" s="1131" t="s">
        <v>922</v>
      </c>
      <c r="C9" s="1132"/>
      <c r="D9" s="1132"/>
      <c r="E9" s="1132"/>
      <c r="F9" s="1133"/>
    </row>
    <row r="10" spans="1:6" ht="102" x14ac:dyDescent="0.25">
      <c r="A10" s="457" t="s">
        <v>923</v>
      </c>
      <c r="B10" s="458" t="s">
        <v>924</v>
      </c>
      <c r="C10" s="459" t="s">
        <v>898</v>
      </c>
      <c r="D10" s="459" t="s">
        <v>925</v>
      </c>
      <c r="E10" s="459" t="s">
        <v>926</v>
      </c>
      <c r="F10" s="460" t="s">
        <v>927</v>
      </c>
    </row>
    <row r="11" spans="1:6" ht="76.5" x14ac:dyDescent="0.25">
      <c r="A11" s="457" t="s">
        <v>928</v>
      </c>
      <c r="B11" s="449" t="s">
        <v>929</v>
      </c>
      <c r="C11" s="459" t="s">
        <v>898</v>
      </c>
      <c r="D11" s="459" t="s">
        <v>930</v>
      </c>
      <c r="E11" s="459" t="s">
        <v>931</v>
      </c>
      <c r="F11" s="460" t="s">
        <v>932</v>
      </c>
    </row>
    <row r="12" spans="1:6" ht="76.5" x14ac:dyDescent="0.25">
      <c r="A12" s="457" t="s">
        <v>933</v>
      </c>
      <c r="B12" s="449" t="s">
        <v>934</v>
      </c>
      <c r="C12" s="459" t="s">
        <v>898</v>
      </c>
      <c r="D12" s="450" t="s">
        <v>935</v>
      </c>
      <c r="E12" s="450" t="s">
        <v>936</v>
      </c>
      <c r="F12" s="453" t="s">
        <v>932</v>
      </c>
    </row>
    <row r="13" spans="1:6" ht="77.25" thickBot="1" x14ac:dyDescent="0.3">
      <c r="A13" s="457" t="s">
        <v>937</v>
      </c>
      <c r="B13" s="449" t="s">
        <v>938</v>
      </c>
      <c r="C13" s="459" t="s">
        <v>898</v>
      </c>
      <c r="D13" s="450" t="s">
        <v>939</v>
      </c>
      <c r="E13" s="450" t="s">
        <v>940</v>
      </c>
      <c r="F13" s="452" t="s">
        <v>941</v>
      </c>
    </row>
    <row r="14" spans="1:6" x14ac:dyDescent="0.25">
      <c r="A14" s="447">
        <v>3</v>
      </c>
      <c r="B14" s="1131" t="s">
        <v>942</v>
      </c>
      <c r="C14" s="1132"/>
      <c r="D14" s="1132"/>
      <c r="E14" s="1132"/>
      <c r="F14" s="1133"/>
    </row>
    <row r="15" spans="1:6" ht="76.5" x14ac:dyDescent="0.25">
      <c r="A15" s="448" t="s">
        <v>943</v>
      </c>
      <c r="B15" s="449" t="s">
        <v>944</v>
      </c>
      <c r="C15" s="450" t="s">
        <v>898</v>
      </c>
      <c r="D15" s="450" t="s">
        <v>945</v>
      </c>
      <c r="E15" s="450" t="s">
        <v>946</v>
      </c>
      <c r="F15" s="453" t="s">
        <v>947</v>
      </c>
    </row>
    <row r="16" spans="1:6" ht="114.75" x14ac:dyDescent="0.25">
      <c r="A16" s="448" t="s">
        <v>948</v>
      </c>
      <c r="B16" s="449" t="s">
        <v>949</v>
      </c>
      <c r="C16" s="450" t="s">
        <v>898</v>
      </c>
      <c r="D16" s="450" t="s">
        <v>950</v>
      </c>
      <c r="E16" s="450" t="s">
        <v>951</v>
      </c>
      <c r="F16" s="453" t="s">
        <v>952</v>
      </c>
    </row>
    <row r="17" spans="1:6" ht="63.75" x14ac:dyDescent="0.25">
      <c r="A17" s="448" t="s">
        <v>953</v>
      </c>
      <c r="B17" s="449" t="s">
        <v>954</v>
      </c>
      <c r="C17" s="450" t="s">
        <v>898</v>
      </c>
      <c r="D17" s="455" t="s">
        <v>955</v>
      </c>
      <c r="E17" s="455" t="s">
        <v>956</v>
      </c>
      <c r="F17" s="456" t="s">
        <v>957</v>
      </c>
    </row>
    <row r="18" spans="1:6" ht="115.5" thickBot="1" x14ac:dyDescent="0.3">
      <c r="A18" s="448" t="s">
        <v>958</v>
      </c>
      <c r="B18" s="449" t="s">
        <v>959</v>
      </c>
      <c r="C18" s="450" t="s">
        <v>898</v>
      </c>
      <c r="D18" s="461" t="s">
        <v>960</v>
      </c>
      <c r="E18" s="461" t="s">
        <v>961</v>
      </c>
      <c r="F18" s="462" t="s">
        <v>962</v>
      </c>
    </row>
    <row r="19" spans="1:6" x14ac:dyDescent="0.25">
      <c r="A19" s="447">
        <v>4</v>
      </c>
      <c r="B19" s="1131" t="s">
        <v>963</v>
      </c>
      <c r="C19" s="1132"/>
      <c r="D19" s="1132"/>
      <c r="E19" s="1132"/>
      <c r="F19" s="1133"/>
    </row>
    <row r="20" spans="1:6" ht="63.75" x14ac:dyDescent="0.25">
      <c r="A20" s="448" t="s">
        <v>964</v>
      </c>
      <c r="B20" s="449" t="s">
        <v>965</v>
      </c>
      <c r="C20" s="450" t="s">
        <v>898</v>
      </c>
      <c r="D20" s="450" t="s">
        <v>966</v>
      </c>
      <c r="E20" s="450" t="s">
        <v>967</v>
      </c>
      <c r="F20" s="453" t="s">
        <v>947</v>
      </c>
    </row>
    <row r="21" spans="1:6" ht="51" x14ac:dyDescent="0.25">
      <c r="A21" s="448" t="s">
        <v>968</v>
      </c>
      <c r="B21" s="449" t="s">
        <v>969</v>
      </c>
      <c r="C21" s="450" t="s">
        <v>898</v>
      </c>
      <c r="D21" s="450" t="s">
        <v>970</v>
      </c>
      <c r="E21" s="450" t="s">
        <v>971</v>
      </c>
      <c r="F21" s="453" t="s">
        <v>972</v>
      </c>
    </row>
    <row r="22" spans="1:6" ht="89.25" x14ac:dyDescent="0.25">
      <c r="A22" s="448" t="s">
        <v>973</v>
      </c>
      <c r="B22" s="449" t="s">
        <v>974</v>
      </c>
      <c r="C22" s="450" t="s">
        <v>898</v>
      </c>
      <c r="D22" s="450" t="s">
        <v>975</v>
      </c>
      <c r="E22" s="450" t="s">
        <v>976</v>
      </c>
      <c r="F22" s="453" t="s">
        <v>962</v>
      </c>
    </row>
    <row r="23" spans="1:6" ht="51.75" thickBot="1" x14ac:dyDescent="0.3">
      <c r="A23" s="448" t="s">
        <v>977</v>
      </c>
      <c r="B23" s="449" t="s">
        <v>978</v>
      </c>
      <c r="C23" s="450" t="s">
        <v>898</v>
      </c>
      <c r="D23" s="450" t="s">
        <v>979</v>
      </c>
      <c r="E23" s="450" t="s">
        <v>980</v>
      </c>
      <c r="F23" s="453" t="s">
        <v>981</v>
      </c>
    </row>
    <row r="24" spans="1:6" x14ac:dyDescent="0.25">
      <c r="A24" s="447">
        <v>5</v>
      </c>
      <c r="B24" s="1131" t="s">
        <v>982</v>
      </c>
      <c r="C24" s="1132"/>
      <c r="D24" s="1132"/>
      <c r="E24" s="1132"/>
      <c r="F24" s="1133"/>
    </row>
    <row r="25" spans="1:6" ht="51" x14ac:dyDescent="0.25">
      <c r="A25" s="448" t="s">
        <v>983</v>
      </c>
      <c r="B25" s="449" t="s">
        <v>984</v>
      </c>
      <c r="C25" s="450" t="s">
        <v>898</v>
      </c>
      <c r="D25" s="450" t="s">
        <v>985</v>
      </c>
      <c r="E25" s="450" t="s">
        <v>986</v>
      </c>
      <c r="F25" s="453" t="s">
        <v>987</v>
      </c>
    </row>
    <row r="26" spans="1:6" ht="63.75" x14ac:dyDescent="0.25">
      <c r="A26" s="448" t="s">
        <v>988</v>
      </c>
      <c r="B26" s="454" t="s">
        <v>989</v>
      </c>
      <c r="C26" s="450" t="s">
        <v>898</v>
      </c>
      <c r="D26" s="455" t="s">
        <v>990</v>
      </c>
      <c r="E26" s="455" t="s">
        <v>991</v>
      </c>
      <c r="F26" s="456" t="s">
        <v>947</v>
      </c>
    </row>
    <row r="27" spans="1:6" ht="77.25" thickBot="1" x14ac:dyDescent="0.3">
      <c r="A27" s="448" t="s">
        <v>992</v>
      </c>
      <c r="B27" s="454" t="s">
        <v>993</v>
      </c>
      <c r="C27" s="450" t="s">
        <v>898</v>
      </c>
      <c r="D27" s="455" t="s">
        <v>994</v>
      </c>
      <c r="E27" s="455" t="s">
        <v>995</v>
      </c>
      <c r="F27" s="456" t="s">
        <v>996</v>
      </c>
    </row>
    <row r="28" spans="1:6" x14ac:dyDescent="0.25">
      <c r="A28" s="447">
        <v>6</v>
      </c>
      <c r="B28" s="463" t="s">
        <v>997</v>
      </c>
      <c r="C28" s="464"/>
      <c r="D28" s="464"/>
      <c r="E28" s="464"/>
      <c r="F28" s="465"/>
    </row>
    <row r="29" spans="1:6" ht="63.75" x14ac:dyDescent="0.25">
      <c r="A29" s="448" t="s">
        <v>998</v>
      </c>
      <c r="B29" s="449" t="s">
        <v>999</v>
      </c>
      <c r="C29" s="450" t="s">
        <v>898</v>
      </c>
      <c r="D29" s="450" t="s">
        <v>1000</v>
      </c>
      <c r="E29" s="450" t="s">
        <v>1001</v>
      </c>
      <c r="F29" s="453" t="s">
        <v>987</v>
      </c>
    </row>
    <row r="30" spans="1:6" ht="76.5" x14ac:dyDescent="0.25">
      <c r="A30" s="448" t="s">
        <v>1002</v>
      </c>
      <c r="B30" s="454" t="s">
        <v>1003</v>
      </c>
      <c r="C30" s="450" t="s">
        <v>898</v>
      </c>
      <c r="D30" s="455" t="s">
        <v>1004</v>
      </c>
      <c r="E30" s="455" t="s">
        <v>1005</v>
      </c>
      <c r="F30" s="466" t="s">
        <v>996</v>
      </c>
    </row>
    <row r="31" spans="1:6" ht="90" thickBot="1" x14ac:dyDescent="0.3">
      <c r="A31" s="448" t="s">
        <v>1006</v>
      </c>
      <c r="B31" s="467" t="s">
        <v>1007</v>
      </c>
      <c r="C31" s="450" t="s">
        <v>898</v>
      </c>
      <c r="D31" s="461" t="s">
        <v>1008</v>
      </c>
      <c r="E31" s="461" t="s">
        <v>1009</v>
      </c>
      <c r="F31" s="453" t="s">
        <v>1010</v>
      </c>
    </row>
    <row r="32" spans="1:6" x14ac:dyDescent="0.25">
      <c r="A32" s="447">
        <v>7</v>
      </c>
      <c r="B32" s="1131" t="s">
        <v>1011</v>
      </c>
      <c r="C32" s="1132"/>
      <c r="D32" s="1132"/>
      <c r="E32" s="1132"/>
      <c r="F32" s="1133"/>
    </row>
    <row r="33" spans="1:6" ht="38.25" x14ac:dyDescent="0.25">
      <c r="A33" s="448" t="s">
        <v>1012</v>
      </c>
      <c r="B33" s="449" t="s">
        <v>1013</v>
      </c>
      <c r="C33" s="450" t="s">
        <v>898</v>
      </c>
      <c r="D33" s="450" t="s">
        <v>1014</v>
      </c>
      <c r="E33" s="450" t="s">
        <v>1015</v>
      </c>
      <c r="F33" s="453" t="s">
        <v>957</v>
      </c>
    </row>
    <row r="34" spans="1:6" ht="51" x14ac:dyDescent="0.25">
      <c r="A34" s="448" t="s">
        <v>1016</v>
      </c>
      <c r="B34" s="449" t="s">
        <v>1017</v>
      </c>
      <c r="C34" s="450" t="s">
        <v>898</v>
      </c>
      <c r="D34" s="450" t="s">
        <v>1018</v>
      </c>
      <c r="E34" s="450" t="s">
        <v>1019</v>
      </c>
      <c r="F34" s="453" t="s">
        <v>981</v>
      </c>
    </row>
    <row r="35" spans="1:6" ht="51.75" thickBot="1" x14ac:dyDescent="0.3">
      <c r="A35" s="448" t="s">
        <v>1020</v>
      </c>
      <c r="B35" s="467" t="s">
        <v>1021</v>
      </c>
      <c r="C35" s="450" t="s">
        <v>898</v>
      </c>
      <c r="D35" s="461" t="s">
        <v>1022</v>
      </c>
      <c r="E35" s="461" t="s">
        <v>1023</v>
      </c>
      <c r="F35" s="462" t="s">
        <v>1024</v>
      </c>
    </row>
    <row r="36" spans="1:6" x14ac:dyDescent="0.25">
      <c r="A36" s="447">
        <v>8</v>
      </c>
      <c r="B36" s="1131" t="s">
        <v>1025</v>
      </c>
      <c r="C36" s="1132"/>
      <c r="D36" s="1132"/>
      <c r="E36" s="1132"/>
      <c r="F36" s="1133"/>
    </row>
    <row r="37" spans="1:6" ht="89.25" x14ac:dyDescent="0.25">
      <c r="A37" s="448" t="s">
        <v>1026</v>
      </c>
      <c r="B37" s="449" t="s">
        <v>1027</v>
      </c>
      <c r="C37" s="450" t="s">
        <v>898</v>
      </c>
      <c r="D37" s="450" t="s">
        <v>1028</v>
      </c>
      <c r="E37" s="450" t="s">
        <v>1029</v>
      </c>
      <c r="F37" s="453" t="s">
        <v>957</v>
      </c>
    </row>
    <row r="38" spans="1:6" ht="178.5" x14ac:dyDescent="0.25">
      <c r="A38" s="448" t="s">
        <v>1030</v>
      </c>
      <c r="B38" s="449" t="s">
        <v>1031</v>
      </c>
      <c r="C38" s="450" t="s">
        <v>898</v>
      </c>
      <c r="D38" s="450" t="s">
        <v>1032</v>
      </c>
      <c r="E38" s="450" t="s">
        <v>1033</v>
      </c>
      <c r="F38" s="453" t="s">
        <v>1034</v>
      </c>
    </row>
    <row r="39" spans="1:6" ht="192" thickBot="1" x14ac:dyDescent="0.3">
      <c r="A39" s="448" t="s">
        <v>1035</v>
      </c>
      <c r="B39" s="449" t="s">
        <v>1036</v>
      </c>
      <c r="C39" s="450" t="s">
        <v>898</v>
      </c>
      <c r="D39" s="450" t="s">
        <v>1037</v>
      </c>
      <c r="E39" s="450" t="s">
        <v>1038</v>
      </c>
      <c r="F39" s="453" t="s">
        <v>1039</v>
      </c>
    </row>
    <row r="40" spans="1:6" x14ac:dyDescent="0.25">
      <c r="A40" s="447">
        <v>9</v>
      </c>
      <c r="B40" s="1131" t="s">
        <v>1040</v>
      </c>
      <c r="C40" s="1132"/>
      <c r="D40" s="1132"/>
      <c r="E40" s="1132"/>
      <c r="F40" s="1133"/>
    </row>
    <row r="41" spans="1:6" ht="76.5" x14ac:dyDescent="0.25">
      <c r="A41" s="448" t="s">
        <v>1041</v>
      </c>
      <c r="B41" s="449" t="s">
        <v>1042</v>
      </c>
      <c r="C41" s="450" t="s">
        <v>898</v>
      </c>
      <c r="D41" s="450" t="s">
        <v>1043</v>
      </c>
      <c r="E41" s="450" t="s">
        <v>1044</v>
      </c>
      <c r="F41" s="453" t="s">
        <v>1045</v>
      </c>
    </row>
    <row r="42" spans="1:6" ht="51" x14ac:dyDescent="0.25">
      <c r="A42" s="448" t="s">
        <v>1046</v>
      </c>
      <c r="B42" s="449" t="s">
        <v>1047</v>
      </c>
      <c r="C42" s="450" t="s">
        <v>898</v>
      </c>
      <c r="D42" s="450" t="s">
        <v>1048</v>
      </c>
      <c r="E42" s="450" t="s">
        <v>1049</v>
      </c>
      <c r="F42" s="453" t="s">
        <v>1024</v>
      </c>
    </row>
    <row r="43" spans="1:6" ht="51" x14ac:dyDescent="0.25">
      <c r="A43" s="448" t="s">
        <v>1050</v>
      </c>
      <c r="B43" s="454" t="s">
        <v>1051</v>
      </c>
      <c r="C43" s="450" t="s">
        <v>898</v>
      </c>
      <c r="D43" s="455" t="s">
        <v>1052</v>
      </c>
      <c r="E43" s="455" t="s">
        <v>1053</v>
      </c>
      <c r="F43" s="453" t="s">
        <v>921</v>
      </c>
    </row>
    <row r="44" spans="1:6" ht="128.25" thickBot="1" x14ac:dyDescent="0.3">
      <c r="A44" s="448" t="s">
        <v>1054</v>
      </c>
      <c r="B44" s="454" t="s">
        <v>1055</v>
      </c>
      <c r="C44" s="450" t="s">
        <v>898</v>
      </c>
      <c r="D44" s="455" t="s">
        <v>1056</v>
      </c>
      <c r="E44" s="455" t="s">
        <v>1057</v>
      </c>
      <c r="F44" s="453" t="s">
        <v>1058</v>
      </c>
    </row>
    <row r="45" spans="1:6" x14ac:dyDescent="0.25">
      <c r="A45" s="447">
        <v>10</v>
      </c>
      <c r="B45" s="1131" t="s">
        <v>1059</v>
      </c>
      <c r="C45" s="1132"/>
      <c r="D45" s="1132"/>
      <c r="E45" s="1132"/>
      <c r="F45" s="1133"/>
    </row>
    <row r="46" spans="1:6" ht="51" x14ac:dyDescent="0.25">
      <c r="A46" s="448" t="s">
        <v>1060</v>
      </c>
      <c r="B46" s="449" t="s">
        <v>1061</v>
      </c>
      <c r="C46" s="450" t="s">
        <v>898</v>
      </c>
      <c r="D46" s="450" t="s">
        <v>1062</v>
      </c>
      <c r="E46" s="450" t="s">
        <v>1063</v>
      </c>
      <c r="F46" s="453" t="s">
        <v>1024</v>
      </c>
    </row>
    <row r="47" spans="1:6" ht="89.25" x14ac:dyDescent="0.25">
      <c r="A47" s="448" t="s">
        <v>1064</v>
      </c>
      <c r="B47" s="449" t="s">
        <v>1065</v>
      </c>
      <c r="C47" s="450" t="s">
        <v>898</v>
      </c>
      <c r="D47" s="468" t="s">
        <v>1066</v>
      </c>
      <c r="E47" s="468" t="s">
        <v>1067</v>
      </c>
      <c r="F47" s="453" t="s">
        <v>1068</v>
      </c>
    </row>
    <row r="48" spans="1:6" ht="38.25" x14ac:dyDescent="0.25">
      <c r="A48" s="448" t="s">
        <v>1069</v>
      </c>
      <c r="B48" s="449" t="s">
        <v>1070</v>
      </c>
      <c r="C48" s="450" t="s">
        <v>898</v>
      </c>
      <c r="D48" s="468" t="s">
        <v>1071</v>
      </c>
      <c r="E48" s="468" t="s">
        <v>1072</v>
      </c>
      <c r="F48" s="453" t="s">
        <v>1073</v>
      </c>
    </row>
    <row r="49" spans="1:6" ht="51.75" thickBot="1" x14ac:dyDescent="0.3">
      <c r="A49" s="448" t="s">
        <v>1074</v>
      </c>
      <c r="B49" s="449" t="s">
        <v>1075</v>
      </c>
      <c r="C49" s="450" t="s">
        <v>898</v>
      </c>
      <c r="D49" s="468" t="s">
        <v>1076</v>
      </c>
      <c r="E49" s="468" t="s">
        <v>1077</v>
      </c>
      <c r="F49" s="453" t="s">
        <v>981</v>
      </c>
    </row>
    <row r="50" spans="1:6" x14ac:dyDescent="0.25">
      <c r="A50" s="447">
        <v>11</v>
      </c>
      <c r="B50" s="1131" t="s">
        <v>1078</v>
      </c>
      <c r="C50" s="1132"/>
      <c r="D50" s="1132"/>
      <c r="E50" s="1132"/>
      <c r="F50" s="1133"/>
    </row>
    <row r="51" spans="1:6" ht="114.75" x14ac:dyDescent="0.25">
      <c r="A51" s="448" t="s">
        <v>1079</v>
      </c>
      <c r="B51" s="449" t="s">
        <v>1080</v>
      </c>
      <c r="C51" s="450" t="s">
        <v>898</v>
      </c>
      <c r="D51" s="450" t="s">
        <v>1081</v>
      </c>
      <c r="E51" s="450" t="s">
        <v>1082</v>
      </c>
      <c r="F51" s="452" t="s">
        <v>941</v>
      </c>
    </row>
    <row r="52" spans="1:6" ht="51" x14ac:dyDescent="0.25">
      <c r="A52" s="448" t="s">
        <v>1083</v>
      </c>
      <c r="B52" s="449" t="s">
        <v>1084</v>
      </c>
      <c r="C52" s="450" t="s">
        <v>898</v>
      </c>
      <c r="D52" s="450" t="s">
        <v>1085</v>
      </c>
      <c r="E52" s="450" t="s">
        <v>1086</v>
      </c>
      <c r="F52" s="452" t="s">
        <v>1087</v>
      </c>
    </row>
    <row r="53" spans="1:6" ht="140.25" x14ac:dyDescent="0.25">
      <c r="A53" s="448" t="s">
        <v>1088</v>
      </c>
      <c r="B53" s="449" t="s">
        <v>1089</v>
      </c>
      <c r="C53" s="450" t="s">
        <v>898</v>
      </c>
      <c r="D53" s="450" t="s">
        <v>1090</v>
      </c>
      <c r="E53" s="450" t="s">
        <v>1091</v>
      </c>
      <c r="F53" s="453" t="s">
        <v>1092</v>
      </c>
    </row>
    <row r="54" spans="1:6" ht="77.25" thickBot="1" x14ac:dyDescent="0.3">
      <c r="A54" s="469" t="s">
        <v>1093</v>
      </c>
      <c r="B54" s="467" t="s">
        <v>1094</v>
      </c>
      <c r="C54" s="461" t="s">
        <v>898</v>
      </c>
      <c r="D54" s="461" t="s">
        <v>1095</v>
      </c>
      <c r="E54" s="461" t="s">
        <v>1096</v>
      </c>
      <c r="F54" s="462" t="s">
        <v>996</v>
      </c>
    </row>
    <row r="55" spans="1:6" ht="15.75" thickBot="1" x14ac:dyDescent="0.3">
      <c r="A55" s="470"/>
      <c r="B55" s="470"/>
      <c r="C55" s="471"/>
      <c r="D55" s="472"/>
      <c r="E55" s="472"/>
      <c r="F55" s="473"/>
    </row>
    <row r="56" spans="1:6" x14ac:dyDescent="0.25">
      <c r="A56" s="1139" t="s">
        <v>1097</v>
      </c>
      <c r="B56" s="1140"/>
      <c r="C56" s="1141"/>
      <c r="D56" s="464" t="s">
        <v>1098</v>
      </c>
      <c r="E56" s="474" t="s">
        <v>1099</v>
      </c>
      <c r="F56" s="475"/>
    </row>
    <row r="57" spans="1:6" x14ac:dyDescent="0.25">
      <c r="A57" s="1142" t="s">
        <v>1100</v>
      </c>
      <c r="B57" s="1143"/>
      <c r="C57" s="1144"/>
      <c r="D57" s="476">
        <v>109926</v>
      </c>
      <c r="E57" s="477">
        <v>107337</v>
      </c>
      <c r="F57" s="473"/>
    </row>
    <row r="58" spans="1:6" ht="15.75" thickBot="1" x14ac:dyDescent="0.3">
      <c r="A58" s="1145" t="s">
        <v>1101</v>
      </c>
      <c r="B58" s="1146"/>
      <c r="C58" s="1147"/>
      <c r="D58" s="478">
        <v>10440</v>
      </c>
      <c r="E58" s="479">
        <v>9722</v>
      </c>
      <c r="F58" s="473"/>
    </row>
  </sheetData>
  <mergeCells count="15">
    <mergeCell ref="A56:C56"/>
    <mergeCell ref="A57:C57"/>
    <mergeCell ref="A58:C58"/>
    <mergeCell ref="B24:F24"/>
    <mergeCell ref="B32:F32"/>
    <mergeCell ref="B36:F36"/>
    <mergeCell ref="B40:F40"/>
    <mergeCell ref="B45:F45"/>
    <mergeCell ref="B50:F50"/>
    <mergeCell ref="B19:F19"/>
    <mergeCell ref="A1:C1"/>
    <mergeCell ref="F1:F2"/>
    <mergeCell ref="B3:F3"/>
    <mergeCell ref="B9:F9"/>
    <mergeCell ref="B14:F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E9"/>
  <sheetViews>
    <sheetView zoomScaleNormal="100" workbookViewId="0">
      <selection sqref="A1:E1"/>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50.25" customHeight="1" x14ac:dyDescent="0.2">
      <c r="A1" s="892" t="s">
        <v>522</v>
      </c>
      <c r="B1" s="893"/>
      <c r="C1" s="893"/>
      <c r="D1" s="893"/>
      <c r="E1" s="894"/>
    </row>
    <row r="2" spans="1:5" s="5" customFormat="1" ht="38.25" customHeight="1" x14ac:dyDescent="0.2">
      <c r="A2" s="831" t="s">
        <v>554</v>
      </c>
      <c r="B2" s="82" t="s">
        <v>0</v>
      </c>
      <c r="C2" s="82" t="s">
        <v>2</v>
      </c>
      <c r="D2" s="82" t="s">
        <v>1</v>
      </c>
      <c r="E2" s="85" t="s">
        <v>3</v>
      </c>
    </row>
    <row r="3" spans="1:5" s="5" customFormat="1" ht="15" customHeight="1" x14ac:dyDescent="0.2">
      <c r="A3" s="89" t="s">
        <v>124</v>
      </c>
      <c r="B3" s="9">
        <v>15</v>
      </c>
      <c r="C3" s="9">
        <v>15</v>
      </c>
      <c r="D3" s="9">
        <v>72</v>
      </c>
      <c r="E3" s="153">
        <v>15</v>
      </c>
    </row>
    <row r="4" spans="1:5" ht="12.75" customHeight="1" thickBot="1" x14ac:dyDescent="0.25">
      <c r="A4" s="90" t="s">
        <v>125</v>
      </c>
      <c r="B4" s="88">
        <v>291</v>
      </c>
      <c r="C4" s="88">
        <v>36</v>
      </c>
      <c r="D4" s="88">
        <v>759</v>
      </c>
      <c r="E4" s="87">
        <v>40</v>
      </c>
    </row>
    <row r="5" spans="1:5" ht="12.75" customHeight="1" x14ac:dyDescent="0.2"/>
    <row r="6" spans="1:5" ht="12.75" customHeight="1" x14ac:dyDescent="0.2"/>
    <row r="7" spans="1:5" ht="12.75" customHeight="1" x14ac:dyDescent="0.2"/>
    <row r="8" spans="1:5" ht="12.75" customHeight="1" x14ac:dyDescent="0.2"/>
    <row r="9" spans="1:5" ht="25.5" customHeight="1" x14ac:dyDescent="0.2"/>
  </sheetData>
  <mergeCells count="1">
    <mergeCell ref="A1:E1"/>
  </mergeCell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E7"/>
  <sheetViews>
    <sheetView zoomScaleNormal="100" workbookViewId="0">
      <selection sqref="A1:E1"/>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60.75" customHeight="1" x14ac:dyDescent="0.2">
      <c r="A1" s="895" t="s">
        <v>2285</v>
      </c>
      <c r="B1" s="895"/>
      <c r="C1" s="895"/>
      <c r="D1" s="895"/>
      <c r="E1" s="895"/>
    </row>
    <row r="2" spans="1:5" s="5" customFormat="1" ht="38.25" customHeight="1" x14ac:dyDescent="0.2">
      <c r="A2" s="1148" t="s">
        <v>554</v>
      </c>
      <c r="B2" s="81" t="s">
        <v>0</v>
      </c>
      <c r="C2" s="81" t="s">
        <v>2</v>
      </c>
      <c r="D2" s="81" t="s">
        <v>1</v>
      </c>
      <c r="E2" s="81" t="s">
        <v>3</v>
      </c>
    </row>
    <row r="3" spans="1:5" s="5" customFormat="1" ht="12.75" customHeight="1" x14ac:dyDescent="0.2">
      <c r="A3" s="11" t="s">
        <v>124</v>
      </c>
      <c r="B3" s="162">
        <v>15</v>
      </c>
      <c r="C3" s="162">
        <v>1</v>
      </c>
      <c r="D3" s="162">
        <v>13</v>
      </c>
      <c r="E3" s="162">
        <v>90</v>
      </c>
    </row>
    <row r="4" spans="1:5" s="5" customFormat="1" ht="12.75" customHeight="1" x14ac:dyDescent="0.2">
      <c r="A4" s="11" t="s">
        <v>125</v>
      </c>
      <c r="B4" s="156">
        <v>2702</v>
      </c>
      <c r="C4" s="156">
        <v>337</v>
      </c>
      <c r="D4" s="156">
        <v>764</v>
      </c>
      <c r="E4" s="156">
        <v>4598</v>
      </c>
    </row>
    <row r="5" spans="1:5" ht="12.75" customHeight="1" x14ac:dyDescent="0.2"/>
    <row r="6" spans="1:5" ht="12.75" customHeight="1" x14ac:dyDescent="0.2">
      <c r="A6" s="896" t="s">
        <v>108</v>
      </c>
      <c r="B6" s="896"/>
      <c r="C6" s="896"/>
      <c r="D6" s="896"/>
      <c r="E6" s="896"/>
    </row>
    <row r="7" spans="1:5" ht="12.75" customHeight="1" x14ac:dyDescent="0.2">
      <c r="A7" s="896"/>
      <c r="B7" s="896"/>
      <c r="C7" s="896"/>
      <c r="D7" s="896"/>
      <c r="E7" s="896"/>
    </row>
  </sheetData>
  <mergeCells count="2">
    <mergeCell ref="A1:E1"/>
    <mergeCell ref="A6:E7"/>
  </mergeCell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E9"/>
  <sheetViews>
    <sheetView workbookViewId="0">
      <selection sqref="A1:E1"/>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45" customHeight="1" x14ac:dyDescent="0.2">
      <c r="A1" s="897" t="s">
        <v>524</v>
      </c>
      <c r="B1" s="898"/>
      <c r="C1" s="898"/>
      <c r="D1" s="898"/>
      <c r="E1" s="899"/>
    </row>
    <row r="2" spans="1:5" s="5" customFormat="1" ht="38.25" customHeight="1" x14ac:dyDescent="0.2">
      <c r="A2" s="1148" t="s">
        <v>554</v>
      </c>
      <c r="B2" s="81" t="s">
        <v>0</v>
      </c>
      <c r="C2" s="81" t="s">
        <v>2</v>
      </c>
      <c r="D2" s="81" t="s">
        <v>1</v>
      </c>
      <c r="E2" s="81" t="s">
        <v>3</v>
      </c>
    </row>
    <row r="3" spans="1:5" s="5" customFormat="1" x14ac:dyDescent="0.2">
      <c r="A3" s="11" t="s">
        <v>124</v>
      </c>
      <c r="B3" s="7">
        <v>6</v>
      </c>
      <c r="C3" s="7">
        <v>0</v>
      </c>
      <c r="D3" s="7">
        <v>0</v>
      </c>
      <c r="E3" s="7">
        <v>0</v>
      </c>
    </row>
    <row r="4" spans="1:5" s="5" customFormat="1" x14ac:dyDescent="0.2">
      <c r="A4" s="11" t="s">
        <v>125</v>
      </c>
      <c r="B4" s="11">
        <v>752</v>
      </c>
      <c r="C4" s="11">
        <v>0</v>
      </c>
      <c r="D4" s="11">
        <v>0</v>
      </c>
      <c r="E4" s="11">
        <v>0</v>
      </c>
    </row>
    <row r="9" spans="1:5" x14ac:dyDescent="0.2">
      <c r="A9" s="60"/>
    </row>
  </sheetData>
  <mergeCells count="1">
    <mergeCell ref="A1:E1"/>
  </mergeCells>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J17"/>
  <sheetViews>
    <sheetView workbookViewId="0">
      <selection sqref="A1:J1"/>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881" t="s">
        <v>494</v>
      </c>
      <c r="B1" s="882"/>
      <c r="C1" s="882"/>
      <c r="D1" s="882"/>
      <c r="E1" s="882"/>
      <c r="F1" s="882"/>
      <c r="G1" s="882"/>
      <c r="H1" s="882"/>
      <c r="I1" s="882"/>
      <c r="J1" s="884"/>
    </row>
    <row r="2" spans="1:10" s="5" customFormat="1" ht="38.25" customHeight="1" x14ac:dyDescent="0.2">
      <c r="A2" s="889" t="s">
        <v>554</v>
      </c>
      <c r="B2" s="8"/>
      <c r="C2" s="891" t="s">
        <v>54</v>
      </c>
      <c r="D2" s="891"/>
      <c r="E2" s="891"/>
      <c r="F2" s="891" t="s">
        <v>55</v>
      </c>
      <c r="G2" s="891"/>
      <c r="H2" s="891"/>
      <c r="I2" s="901" t="s">
        <v>56</v>
      </c>
      <c r="J2" s="903" t="s">
        <v>4</v>
      </c>
    </row>
    <row r="3" spans="1:10" s="5" customFormat="1" ht="25.5" x14ac:dyDescent="0.2">
      <c r="A3" s="905"/>
      <c r="B3" s="8"/>
      <c r="C3" s="82" t="s">
        <v>58</v>
      </c>
      <c r="D3" s="82" t="s">
        <v>218</v>
      </c>
      <c r="E3" s="82" t="s">
        <v>219</v>
      </c>
      <c r="F3" s="82" t="s">
        <v>58</v>
      </c>
      <c r="G3" s="137" t="s">
        <v>218</v>
      </c>
      <c r="H3" s="82" t="s">
        <v>219</v>
      </c>
      <c r="I3" s="902"/>
      <c r="J3" s="904"/>
    </row>
    <row r="4" spans="1:10" s="2" customFormat="1" ht="25.5" x14ac:dyDescent="0.2">
      <c r="A4" s="16" t="s">
        <v>10</v>
      </c>
      <c r="B4" s="14" t="s">
        <v>9</v>
      </c>
      <c r="C4" s="900"/>
      <c r="D4" s="900"/>
      <c r="E4" s="900"/>
      <c r="F4" s="900"/>
      <c r="G4" s="900"/>
      <c r="H4" s="900"/>
      <c r="I4" s="900"/>
      <c r="J4" s="17"/>
    </row>
    <row r="5" spans="1:10" x14ac:dyDescent="0.2">
      <c r="A5" s="18" t="s">
        <v>5</v>
      </c>
      <c r="B5" s="10" t="s">
        <v>8</v>
      </c>
      <c r="C5" s="156">
        <v>184</v>
      </c>
      <c r="D5" s="156">
        <v>75</v>
      </c>
      <c r="E5" s="156">
        <v>64</v>
      </c>
      <c r="F5" s="156">
        <v>165</v>
      </c>
      <c r="G5" s="156">
        <v>35</v>
      </c>
      <c r="H5" s="156">
        <v>7</v>
      </c>
      <c r="I5" s="156">
        <v>126</v>
      </c>
      <c r="J5" s="161">
        <f>SUM(C5:I5)</f>
        <v>656</v>
      </c>
    </row>
    <row r="6" spans="1:10" x14ac:dyDescent="0.2">
      <c r="A6" s="18" t="s">
        <v>11</v>
      </c>
      <c r="B6" s="12" t="s">
        <v>6</v>
      </c>
      <c r="C6" s="156">
        <v>118</v>
      </c>
      <c r="D6" s="156">
        <v>281</v>
      </c>
      <c r="E6" s="156">
        <v>75</v>
      </c>
      <c r="F6" s="156">
        <v>54</v>
      </c>
      <c r="G6" s="156">
        <v>65</v>
      </c>
      <c r="H6" s="156">
        <v>0</v>
      </c>
      <c r="I6" s="156">
        <v>215</v>
      </c>
      <c r="J6" s="161">
        <f t="shared" ref="J6:J14" si="0">SUM(C6:I6)</f>
        <v>808</v>
      </c>
    </row>
    <row r="7" spans="1:10" ht="25.5" x14ac:dyDescent="0.2">
      <c r="A7" s="18" t="s">
        <v>12</v>
      </c>
      <c r="B7" s="12">
        <v>41.43</v>
      </c>
      <c r="C7" s="156">
        <v>38</v>
      </c>
      <c r="D7" s="156">
        <v>22</v>
      </c>
      <c r="E7" s="156">
        <v>13</v>
      </c>
      <c r="F7" s="156">
        <v>11</v>
      </c>
      <c r="G7" s="156">
        <v>8</v>
      </c>
      <c r="H7" s="156">
        <v>1</v>
      </c>
      <c r="I7" s="156">
        <v>12</v>
      </c>
      <c r="J7" s="161">
        <f t="shared" si="0"/>
        <v>105</v>
      </c>
    </row>
    <row r="8" spans="1:10" ht="25.5" x14ac:dyDescent="0.2">
      <c r="A8" s="18" t="s">
        <v>13</v>
      </c>
      <c r="B8" s="12" t="s">
        <v>7</v>
      </c>
      <c r="C8" s="156">
        <v>174</v>
      </c>
      <c r="D8" s="156">
        <v>85</v>
      </c>
      <c r="E8" s="156">
        <v>44</v>
      </c>
      <c r="F8" s="156">
        <v>6</v>
      </c>
      <c r="G8" s="156">
        <v>16</v>
      </c>
      <c r="H8" s="156">
        <v>5</v>
      </c>
      <c r="I8" s="156">
        <v>92</v>
      </c>
      <c r="J8" s="161">
        <f t="shared" si="0"/>
        <v>422</v>
      </c>
    </row>
    <row r="9" spans="1:10" ht="25.5" x14ac:dyDescent="0.2">
      <c r="A9" s="18" t="s">
        <v>14</v>
      </c>
      <c r="B9" s="12" t="s">
        <v>20</v>
      </c>
      <c r="C9" s="156">
        <v>44</v>
      </c>
      <c r="D9" s="156">
        <v>197</v>
      </c>
      <c r="E9" s="156">
        <v>142</v>
      </c>
      <c r="F9" s="156">
        <v>90</v>
      </c>
      <c r="G9" s="156">
        <v>439</v>
      </c>
      <c r="H9" s="156">
        <v>42</v>
      </c>
      <c r="I9" s="156">
        <v>486</v>
      </c>
      <c r="J9" s="161">
        <f t="shared" si="0"/>
        <v>1440</v>
      </c>
    </row>
    <row r="10" spans="1:10" x14ac:dyDescent="0.2">
      <c r="A10" s="18" t="s">
        <v>15</v>
      </c>
      <c r="B10" s="12">
        <v>62.65</v>
      </c>
      <c r="C10" s="156">
        <v>12</v>
      </c>
      <c r="D10" s="156">
        <v>69</v>
      </c>
      <c r="E10" s="156">
        <v>111</v>
      </c>
      <c r="F10" s="156">
        <v>24</v>
      </c>
      <c r="G10" s="156">
        <v>36</v>
      </c>
      <c r="H10" s="156">
        <v>3</v>
      </c>
      <c r="I10" s="156">
        <v>35</v>
      </c>
      <c r="J10" s="161">
        <f t="shared" si="0"/>
        <v>290</v>
      </c>
    </row>
    <row r="11" spans="1:10" ht="25.5" x14ac:dyDescent="0.2">
      <c r="A11" s="18" t="s">
        <v>16</v>
      </c>
      <c r="B11" s="12">
        <v>68</v>
      </c>
      <c r="C11" s="156">
        <v>46</v>
      </c>
      <c r="D11" s="156">
        <v>28</v>
      </c>
      <c r="E11" s="156">
        <v>17</v>
      </c>
      <c r="F11" s="156">
        <v>7</v>
      </c>
      <c r="G11" s="156">
        <v>11</v>
      </c>
      <c r="H11" s="156">
        <v>2</v>
      </c>
      <c r="I11" s="156">
        <v>15</v>
      </c>
      <c r="J11" s="161">
        <f t="shared" si="0"/>
        <v>126</v>
      </c>
    </row>
    <row r="12" spans="1:10" ht="25.5" x14ac:dyDescent="0.2">
      <c r="A12" s="18" t="s">
        <v>17</v>
      </c>
      <c r="B12" s="12">
        <v>74.75</v>
      </c>
      <c r="C12" s="156">
        <v>47</v>
      </c>
      <c r="D12" s="156">
        <v>106</v>
      </c>
      <c r="E12" s="156">
        <v>368</v>
      </c>
      <c r="F12" s="156">
        <v>54</v>
      </c>
      <c r="G12" s="156">
        <v>38</v>
      </c>
      <c r="H12" s="156">
        <v>4</v>
      </c>
      <c r="I12" s="156">
        <v>50</v>
      </c>
      <c r="J12" s="161">
        <f t="shared" si="0"/>
        <v>667</v>
      </c>
    </row>
    <row r="13" spans="1:10" ht="25.5" x14ac:dyDescent="0.2">
      <c r="A13" s="18" t="s">
        <v>18</v>
      </c>
      <c r="B13" s="12">
        <v>77</v>
      </c>
      <c r="C13" s="156">
        <v>7</v>
      </c>
      <c r="D13" s="156">
        <v>16</v>
      </c>
      <c r="E13" s="156">
        <v>25</v>
      </c>
      <c r="F13" s="156">
        <v>10</v>
      </c>
      <c r="G13" s="156">
        <v>16</v>
      </c>
      <c r="H13" s="156">
        <v>2</v>
      </c>
      <c r="I13" s="156">
        <v>42</v>
      </c>
      <c r="J13" s="161">
        <f t="shared" si="0"/>
        <v>118</v>
      </c>
    </row>
    <row r="14" spans="1:10" ht="25.5" x14ac:dyDescent="0.2">
      <c r="A14" s="18" t="s">
        <v>19</v>
      </c>
      <c r="B14" s="12">
        <v>81.819999999999993</v>
      </c>
      <c r="C14" s="156">
        <v>4</v>
      </c>
      <c r="D14" s="156">
        <v>3</v>
      </c>
      <c r="E14" s="156">
        <v>15</v>
      </c>
      <c r="F14" s="156">
        <v>8</v>
      </c>
      <c r="G14" s="156">
        <v>50</v>
      </c>
      <c r="H14" s="156">
        <v>4</v>
      </c>
      <c r="I14" s="156">
        <v>186</v>
      </c>
      <c r="J14" s="161">
        <f t="shared" si="0"/>
        <v>270</v>
      </c>
    </row>
    <row r="15" spans="1:10" ht="13.5" thickBot="1" x14ac:dyDescent="0.25">
      <c r="A15" s="20" t="s">
        <v>4</v>
      </c>
      <c r="B15" s="21"/>
      <c r="C15" s="159">
        <f>SUM(C5:C14)</f>
        <v>674</v>
      </c>
      <c r="D15" s="159">
        <f t="shared" ref="D15:J15" si="1">SUM(D5:D14)</f>
        <v>882</v>
      </c>
      <c r="E15" s="159">
        <f t="shared" si="1"/>
        <v>874</v>
      </c>
      <c r="F15" s="159">
        <f t="shared" si="1"/>
        <v>429</v>
      </c>
      <c r="G15" s="159">
        <f t="shared" si="1"/>
        <v>714</v>
      </c>
      <c r="H15" s="159">
        <f t="shared" si="1"/>
        <v>70</v>
      </c>
      <c r="I15" s="159">
        <f t="shared" si="1"/>
        <v>1259</v>
      </c>
      <c r="J15" s="160">
        <f t="shared" si="1"/>
        <v>4902</v>
      </c>
    </row>
    <row r="17" spans="2:2" x14ac:dyDescent="0.2">
      <c r="B17" s="4"/>
    </row>
  </sheetData>
  <mergeCells count="7">
    <mergeCell ref="A1:J1"/>
    <mergeCell ref="C2:E2"/>
    <mergeCell ref="F2:H2"/>
    <mergeCell ref="C4:I4"/>
    <mergeCell ref="I2:I3"/>
    <mergeCell ref="J2:J3"/>
    <mergeCell ref="A2:A3"/>
  </mergeCells>
  <pageMargins left="0.7" right="0.7" top="0.75" bottom="0.75" header="0.3" footer="0.3"/>
  <pageSetup paperSize="9" orientation="landscape" r:id="rId1"/>
  <ignoredErrors>
    <ignoredError sqref="J10:J14 J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M17"/>
  <sheetViews>
    <sheetView workbookViewId="0">
      <selection sqref="A1:K1"/>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7.28515625"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3" ht="25.5" customHeight="1" x14ac:dyDescent="0.2">
      <c r="A1" s="881" t="s">
        <v>495</v>
      </c>
      <c r="B1" s="882"/>
      <c r="C1" s="882"/>
      <c r="D1" s="882"/>
      <c r="E1" s="882"/>
      <c r="F1" s="882"/>
      <c r="G1" s="882"/>
      <c r="H1" s="882"/>
      <c r="I1" s="882"/>
      <c r="J1" s="882"/>
      <c r="K1" s="884"/>
    </row>
    <row r="2" spans="1:13" s="5" customFormat="1" ht="38.25" customHeight="1" x14ac:dyDescent="0.2">
      <c r="A2" s="889" t="s">
        <v>554</v>
      </c>
      <c r="B2" s="8"/>
      <c r="C2" s="891" t="s">
        <v>54</v>
      </c>
      <c r="D2" s="891"/>
      <c r="E2" s="891"/>
      <c r="F2" s="891" t="s">
        <v>55</v>
      </c>
      <c r="G2" s="891"/>
      <c r="H2" s="891"/>
      <c r="I2" s="901" t="s">
        <v>56</v>
      </c>
      <c r="J2" s="906" t="s">
        <v>4</v>
      </c>
      <c r="K2" s="908" t="s">
        <v>57</v>
      </c>
    </row>
    <row r="3" spans="1:13" s="5" customFormat="1" ht="30.75" customHeight="1" x14ac:dyDescent="0.2">
      <c r="A3" s="905"/>
      <c r="B3" s="8"/>
      <c r="C3" s="137" t="s">
        <v>58</v>
      </c>
      <c r="D3" s="137" t="s">
        <v>218</v>
      </c>
      <c r="E3" s="137" t="s">
        <v>219</v>
      </c>
      <c r="F3" s="137" t="s">
        <v>58</v>
      </c>
      <c r="G3" s="137" t="s">
        <v>218</v>
      </c>
      <c r="H3" s="137" t="s">
        <v>219</v>
      </c>
      <c r="I3" s="902"/>
      <c r="J3" s="907"/>
      <c r="K3" s="909"/>
    </row>
    <row r="4" spans="1:13" s="2" customFormat="1" ht="25.5" x14ac:dyDescent="0.2">
      <c r="A4" s="16" t="s">
        <v>10</v>
      </c>
      <c r="B4" s="14" t="s">
        <v>9</v>
      </c>
      <c r="C4" s="900"/>
      <c r="D4" s="900"/>
      <c r="E4" s="900"/>
      <c r="F4" s="900"/>
      <c r="G4" s="900"/>
      <c r="H4" s="900"/>
      <c r="I4" s="900"/>
      <c r="J4" s="25"/>
      <c r="K4" s="28"/>
    </row>
    <row r="5" spans="1:13" x14ac:dyDescent="0.2">
      <c r="A5" s="18" t="s">
        <v>5</v>
      </c>
      <c r="B5" s="10" t="s">
        <v>8</v>
      </c>
      <c r="C5" s="156">
        <v>3388</v>
      </c>
      <c r="D5" s="156">
        <v>1638</v>
      </c>
      <c r="E5" s="156">
        <v>754</v>
      </c>
      <c r="F5" s="156">
        <v>6428</v>
      </c>
      <c r="G5" s="156">
        <v>984</v>
      </c>
      <c r="H5" s="156">
        <v>324</v>
      </c>
      <c r="I5" s="156">
        <v>3444</v>
      </c>
      <c r="J5" s="157">
        <v>16960</v>
      </c>
      <c r="K5" s="158">
        <v>1541</v>
      </c>
    </row>
    <row r="6" spans="1:13" x14ac:dyDescent="0.2">
      <c r="A6" s="18" t="s">
        <v>11</v>
      </c>
      <c r="B6" s="12" t="s">
        <v>6</v>
      </c>
      <c r="C6" s="156">
        <v>1886</v>
      </c>
      <c r="D6" s="156">
        <v>1553</v>
      </c>
      <c r="E6" s="156">
        <v>1144</v>
      </c>
      <c r="F6" s="156">
        <v>1375</v>
      </c>
      <c r="G6" s="156">
        <v>581</v>
      </c>
      <c r="H6" s="156">
        <v>0</v>
      </c>
      <c r="I6" s="156">
        <v>4176</v>
      </c>
      <c r="J6" s="157">
        <v>10715</v>
      </c>
      <c r="K6" s="158">
        <v>187</v>
      </c>
    </row>
    <row r="7" spans="1:13" ht="26.25" customHeight="1" x14ac:dyDescent="0.2">
      <c r="A7" s="18" t="s">
        <v>12</v>
      </c>
      <c r="B7" s="12">
        <v>41.43</v>
      </c>
      <c r="C7" s="156">
        <v>1637</v>
      </c>
      <c r="D7" s="156">
        <v>957</v>
      </c>
      <c r="E7" s="156">
        <v>355</v>
      </c>
      <c r="F7" s="156">
        <v>243</v>
      </c>
      <c r="G7" s="156">
        <v>292</v>
      </c>
      <c r="H7" s="156">
        <v>180</v>
      </c>
      <c r="I7" s="156">
        <v>944</v>
      </c>
      <c r="J7" s="157">
        <v>4608</v>
      </c>
      <c r="K7" s="158">
        <v>0</v>
      </c>
    </row>
    <row r="8" spans="1:13" ht="25.5" x14ac:dyDescent="0.2">
      <c r="A8" s="18" t="s">
        <v>13</v>
      </c>
      <c r="B8" s="12" t="s">
        <v>7</v>
      </c>
      <c r="C8" s="156">
        <v>3282</v>
      </c>
      <c r="D8" s="156">
        <v>1793</v>
      </c>
      <c r="E8" s="156">
        <v>405</v>
      </c>
      <c r="F8" s="156">
        <v>199</v>
      </c>
      <c r="G8" s="156">
        <v>1362</v>
      </c>
      <c r="H8" s="156">
        <v>106</v>
      </c>
      <c r="I8" s="156">
        <v>3130</v>
      </c>
      <c r="J8" s="157">
        <v>10277</v>
      </c>
      <c r="K8" s="158">
        <v>478</v>
      </c>
    </row>
    <row r="9" spans="1:13" ht="25.5" x14ac:dyDescent="0.2">
      <c r="A9" s="18" t="s">
        <v>14</v>
      </c>
      <c r="B9" s="12" t="s">
        <v>20</v>
      </c>
      <c r="C9" s="156">
        <v>1308</v>
      </c>
      <c r="D9" s="156">
        <v>2474</v>
      </c>
      <c r="E9" s="156">
        <v>1475</v>
      </c>
      <c r="F9" s="156">
        <v>1974</v>
      </c>
      <c r="G9" s="156">
        <v>4644</v>
      </c>
      <c r="H9" s="156">
        <v>818</v>
      </c>
      <c r="I9" s="156">
        <v>15090</v>
      </c>
      <c r="J9" s="157">
        <v>27783</v>
      </c>
      <c r="K9" s="158">
        <v>145</v>
      </c>
    </row>
    <row r="10" spans="1:13" x14ac:dyDescent="0.2">
      <c r="A10" s="18" t="s">
        <v>15</v>
      </c>
      <c r="B10" s="12">
        <v>62.65</v>
      </c>
      <c r="C10" s="156">
        <v>442</v>
      </c>
      <c r="D10" s="156">
        <v>730</v>
      </c>
      <c r="E10" s="156">
        <v>2501</v>
      </c>
      <c r="F10" s="156">
        <v>592</v>
      </c>
      <c r="G10" s="156">
        <v>293</v>
      </c>
      <c r="H10" s="156">
        <v>171</v>
      </c>
      <c r="I10" s="156">
        <v>4624</v>
      </c>
      <c r="J10" s="157">
        <v>9353</v>
      </c>
      <c r="K10" s="158">
        <v>1458</v>
      </c>
    </row>
    <row r="11" spans="1:13" ht="25.5" x14ac:dyDescent="0.2">
      <c r="A11" s="18" t="s">
        <v>16</v>
      </c>
      <c r="B11" s="12">
        <v>68</v>
      </c>
      <c r="C11" s="156">
        <v>1468</v>
      </c>
      <c r="D11" s="156">
        <v>472</v>
      </c>
      <c r="E11" s="156">
        <v>255</v>
      </c>
      <c r="F11" s="156">
        <v>217</v>
      </c>
      <c r="G11" s="156">
        <v>321</v>
      </c>
      <c r="H11" s="156">
        <v>176</v>
      </c>
      <c r="I11" s="156">
        <v>725</v>
      </c>
      <c r="J11" s="157">
        <v>3634</v>
      </c>
      <c r="K11" s="158">
        <v>556</v>
      </c>
    </row>
    <row r="12" spans="1:13" ht="25.5" x14ac:dyDescent="0.2">
      <c r="A12" s="18" t="s">
        <v>17</v>
      </c>
      <c r="B12" s="12">
        <v>74.75</v>
      </c>
      <c r="C12" s="156">
        <v>1059</v>
      </c>
      <c r="D12" s="156">
        <v>1829</v>
      </c>
      <c r="E12" s="156">
        <v>9635</v>
      </c>
      <c r="F12" s="156">
        <v>782</v>
      </c>
      <c r="G12" s="156">
        <v>816</v>
      </c>
      <c r="H12" s="156">
        <v>190</v>
      </c>
      <c r="I12" s="156">
        <v>1126</v>
      </c>
      <c r="J12" s="157">
        <v>15437</v>
      </c>
      <c r="K12" s="158">
        <v>677</v>
      </c>
    </row>
    <row r="13" spans="1:13" ht="25.5" x14ac:dyDescent="0.2">
      <c r="A13" s="18" t="s">
        <v>18</v>
      </c>
      <c r="B13" s="12">
        <v>77</v>
      </c>
      <c r="C13" s="156">
        <v>132</v>
      </c>
      <c r="D13" s="156">
        <v>241</v>
      </c>
      <c r="E13" s="156">
        <v>361</v>
      </c>
      <c r="F13" s="156">
        <v>106</v>
      </c>
      <c r="G13" s="156">
        <v>419</v>
      </c>
      <c r="H13" s="156">
        <v>64</v>
      </c>
      <c r="I13" s="156">
        <v>1348</v>
      </c>
      <c r="J13" s="157">
        <v>2671</v>
      </c>
      <c r="K13" s="158">
        <v>51</v>
      </c>
    </row>
    <row r="14" spans="1:13" ht="25.5" x14ac:dyDescent="0.2">
      <c r="A14" s="18" t="s">
        <v>19</v>
      </c>
      <c r="B14" s="12">
        <v>81.819999999999993</v>
      </c>
      <c r="C14" s="156">
        <v>162</v>
      </c>
      <c r="D14" s="156">
        <v>88</v>
      </c>
      <c r="E14" s="156">
        <v>249</v>
      </c>
      <c r="F14" s="156">
        <v>107</v>
      </c>
      <c r="G14" s="156">
        <v>652</v>
      </c>
      <c r="H14" s="156">
        <v>175</v>
      </c>
      <c r="I14" s="156">
        <v>9911</v>
      </c>
      <c r="J14" s="157">
        <v>11344</v>
      </c>
      <c r="K14" s="158">
        <v>151</v>
      </c>
    </row>
    <row r="15" spans="1:13" ht="13.5" thickBot="1" x14ac:dyDescent="0.25">
      <c r="A15" s="20" t="s">
        <v>4</v>
      </c>
      <c r="B15" s="21"/>
      <c r="C15" s="159">
        <f>SUM(C5:C14)</f>
        <v>14764</v>
      </c>
      <c r="D15" s="159">
        <f t="shared" ref="D15:K15" si="0">SUM(D5:D14)</f>
        <v>11775</v>
      </c>
      <c r="E15" s="159">
        <f t="shared" si="0"/>
        <v>17134</v>
      </c>
      <c r="F15" s="159">
        <f t="shared" si="0"/>
        <v>12023</v>
      </c>
      <c r="G15" s="159">
        <f t="shared" si="0"/>
        <v>10364</v>
      </c>
      <c r="H15" s="159">
        <f t="shared" si="0"/>
        <v>2204</v>
      </c>
      <c r="I15" s="159">
        <f t="shared" si="0"/>
        <v>44518</v>
      </c>
      <c r="J15" s="159">
        <f t="shared" si="0"/>
        <v>112782</v>
      </c>
      <c r="K15" s="160">
        <f t="shared" si="0"/>
        <v>5244</v>
      </c>
      <c r="M15" s="264"/>
    </row>
    <row r="17" spans="2:2" x14ac:dyDescent="0.2">
      <c r="B17" s="4"/>
    </row>
  </sheetData>
  <mergeCells count="8">
    <mergeCell ref="C4:I4"/>
    <mergeCell ref="A1:K1"/>
    <mergeCell ref="C2:E2"/>
    <mergeCell ref="F2:H2"/>
    <mergeCell ref="I2:I3"/>
    <mergeCell ref="J2:J3"/>
    <mergeCell ref="K2:K3"/>
    <mergeCell ref="A2:A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sqref="A1:K1"/>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910" t="s">
        <v>482</v>
      </c>
      <c r="B1" s="911"/>
      <c r="C1" s="911"/>
      <c r="D1" s="911"/>
      <c r="E1" s="911"/>
      <c r="F1" s="911"/>
      <c r="G1" s="911"/>
      <c r="H1" s="911"/>
      <c r="I1" s="911"/>
      <c r="J1" s="911"/>
      <c r="K1" s="912"/>
    </row>
    <row r="2" spans="1:11" s="5" customFormat="1" ht="38.25" customHeight="1" x14ac:dyDescent="0.2">
      <c r="A2" s="889" t="s">
        <v>554</v>
      </c>
      <c r="B2" s="8"/>
      <c r="C2" s="891" t="s">
        <v>0</v>
      </c>
      <c r="D2" s="891"/>
      <c r="E2" s="891" t="s">
        <v>2</v>
      </c>
      <c r="F2" s="891"/>
      <c r="G2" s="891" t="s">
        <v>1</v>
      </c>
      <c r="H2" s="891"/>
      <c r="I2" s="887" t="s">
        <v>3</v>
      </c>
      <c r="J2" s="888"/>
      <c r="K2" s="284" t="s">
        <v>4</v>
      </c>
    </row>
    <row r="3" spans="1:11" s="5" customFormat="1" ht="13.5" customHeight="1" thickBot="1" x14ac:dyDescent="0.25">
      <c r="A3" s="890"/>
      <c r="B3" s="36"/>
      <c r="C3" s="37" t="s">
        <v>23</v>
      </c>
      <c r="D3" s="37" t="s">
        <v>24</v>
      </c>
      <c r="E3" s="37" t="s">
        <v>23</v>
      </c>
      <c r="F3" s="37" t="s">
        <v>24</v>
      </c>
      <c r="G3" s="37" t="s">
        <v>23</v>
      </c>
      <c r="H3" s="37" t="s">
        <v>24</v>
      </c>
      <c r="I3" s="96" t="s">
        <v>23</v>
      </c>
      <c r="J3" s="96" t="s">
        <v>24</v>
      </c>
      <c r="K3" s="31"/>
    </row>
    <row r="4" spans="1:11" ht="30" customHeight="1" x14ac:dyDescent="0.2">
      <c r="A4" s="16" t="s">
        <v>10</v>
      </c>
      <c r="B4" s="14" t="s">
        <v>9</v>
      </c>
      <c r="C4" s="877"/>
      <c r="D4" s="878"/>
      <c r="E4" s="878"/>
      <c r="F4" s="878"/>
      <c r="G4" s="878"/>
      <c r="H4" s="878"/>
      <c r="I4" s="878"/>
      <c r="J4" s="878"/>
      <c r="K4" s="879"/>
    </row>
    <row r="5" spans="1:11" ht="12.75" customHeight="1" x14ac:dyDescent="0.2">
      <c r="A5" s="18" t="s">
        <v>5</v>
      </c>
      <c r="B5" s="10" t="s">
        <v>8</v>
      </c>
      <c r="C5" s="156">
        <v>15056</v>
      </c>
      <c r="D5" s="156">
        <v>1043</v>
      </c>
      <c r="E5" s="156">
        <v>77</v>
      </c>
      <c r="F5" s="156">
        <v>0</v>
      </c>
      <c r="G5" s="156">
        <v>6692</v>
      </c>
      <c r="H5" s="156">
        <v>364</v>
      </c>
      <c r="I5" s="271">
        <v>3257</v>
      </c>
      <c r="J5" s="272">
        <v>1793</v>
      </c>
      <c r="K5" s="161">
        <v>28282</v>
      </c>
    </row>
    <row r="6" spans="1:11" ht="12.75" customHeight="1" x14ac:dyDescent="0.2">
      <c r="A6" s="18" t="s">
        <v>11</v>
      </c>
      <c r="B6" s="12" t="s">
        <v>6</v>
      </c>
      <c r="C6" s="156">
        <v>35681</v>
      </c>
      <c r="D6" s="156">
        <v>7484</v>
      </c>
      <c r="E6" s="156">
        <v>14</v>
      </c>
      <c r="F6" s="156">
        <v>0</v>
      </c>
      <c r="G6" s="156">
        <v>15710</v>
      </c>
      <c r="H6" s="156">
        <v>4044</v>
      </c>
      <c r="I6" s="271">
        <v>3321</v>
      </c>
      <c r="J6" s="272">
        <v>3085</v>
      </c>
      <c r="K6" s="161">
        <v>69339</v>
      </c>
    </row>
    <row r="7" spans="1:11" ht="25.5" customHeight="1" x14ac:dyDescent="0.2">
      <c r="A7" s="18" t="s">
        <v>12</v>
      </c>
      <c r="B7" s="12">
        <v>41.43</v>
      </c>
      <c r="C7" s="156">
        <v>6032</v>
      </c>
      <c r="D7" s="156">
        <v>1882</v>
      </c>
      <c r="E7" s="156">
        <v>1371</v>
      </c>
      <c r="F7" s="156">
        <v>0</v>
      </c>
      <c r="G7" s="156">
        <v>2592</v>
      </c>
      <c r="H7" s="156">
        <v>979</v>
      </c>
      <c r="I7" s="271">
        <v>650</v>
      </c>
      <c r="J7" s="272">
        <v>254</v>
      </c>
      <c r="K7" s="161">
        <v>13760</v>
      </c>
    </row>
    <row r="8" spans="1:11" ht="25.5" x14ac:dyDescent="0.2">
      <c r="A8" s="18" t="s">
        <v>13</v>
      </c>
      <c r="B8" s="12" t="s">
        <v>7</v>
      </c>
      <c r="C8" s="156">
        <v>7038</v>
      </c>
      <c r="D8" s="156">
        <v>2448</v>
      </c>
      <c r="E8" s="156">
        <v>16596</v>
      </c>
      <c r="F8" s="156">
        <v>0</v>
      </c>
      <c r="G8" s="156">
        <v>1026</v>
      </c>
      <c r="H8" s="156">
        <v>732</v>
      </c>
      <c r="I8" s="271">
        <v>1111</v>
      </c>
      <c r="J8" s="272">
        <v>1806</v>
      </c>
      <c r="K8" s="161">
        <v>30757</v>
      </c>
    </row>
    <row r="9" spans="1:11" ht="25.5" x14ac:dyDescent="0.2">
      <c r="A9" s="18" t="s">
        <v>14</v>
      </c>
      <c r="B9" s="12" t="s">
        <v>20</v>
      </c>
      <c r="C9" s="156">
        <v>18585</v>
      </c>
      <c r="D9" s="156">
        <v>3754</v>
      </c>
      <c r="E9" s="156">
        <v>139</v>
      </c>
      <c r="F9" s="156">
        <v>3</v>
      </c>
      <c r="G9" s="156">
        <v>8067</v>
      </c>
      <c r="H9" s="156">
        <v>1932</v>
      </c>
      <c r="I9" s="271">
        <v>1920</v>
      </c>
      <c r="J9" s="272">
        <v>1524</v>
      </c>
      <c r="K9" s="161">
        <v>35924</v>
      </c>
    </row>
    <row r="10" spans="1:11" ht="12.75" customHeight="1" x14ac:dyDescent="0.2">
      <c r="A10" s="18" t="s">
        <v>15</v>
      </c>
      <c r="B10" s="12">
        <v>62.65</v>
      </c>
      <c r="C10" s="156">
        <v>26541</v>
      </c>
      <c r="D10" s="156">
        <v>5499</v>
      </c>
      <c r="E10" s="156">
        <v>72</v>
      </c>
      <c r="F10" s="156">
        <v>0</v>
      </c>
      <c r="G10" s="156">
        <v>14051</v>
      </c>
      <c r="H10" s="156">
        <v>4569</v>
      </c>
      <c r="I10" s="271">
        <v>745</v>
      </c>
      <c r="J10" s="272">
        <v>731</v>
      </c>
      <c r="K10" s="161">
        <v>52208</v>
      </c>
    </row>
    <row r="11" spans="1:11" ht="25.5" x14ac:dyDescent="0.2">
      <c r="A11" s="18" t="s">
        <v>16</v>
      </c>
      <c r="B11" s="12">
        <v>68</v>
      </c>
      <c r="C11" s="156">
        <v>378</v>
      </c>
      <c r="D11" s="156">
        <v>666</v>
      </c>
      <c r="E11" s="156">
        <v>7957</v>
      </c>
      <c r="F11" s="156">
        <v>0</v>
      </c>
      <c r="G11" s="156">
        <v>42</v>
      </c>
      <c r="H11" s="156">
        <v>123</v>
      </c>
      <c r="I11" s="271">
        <v>182</v>
      </c>
      <c r="J11" s="272">
        <v>637</v>
      </c>
      <c r="K11" s="161">
        <v>9985</v>
      </c>
    </row>
    <row r="12" spans="1:11" ht="25.5" x14ac:dyDescent="0.2">
      <c r="A12" s="18" t="s">
        <v>17</v>
      </c>
      <c r="B12" s="12">
        <v>74.75</v>
      </c>
      <c r="C12" s="156">
        <v>14382</v>
      </c>
      <c r="D12" s="156">
        <v>8194</v>
      </c>
      <c r="E12" s="156">
        <v>2794</v>
      </c>
      <c r="F12" s="156">
        <v>1666</v>
      </c>
      <c r="G12" s="156">
        <v>6054</v>
      </c>
      <c r="H12" s="156">
        <v>4018</v>
      </c>
      <c r="I12" s="271">
        <v>635</v>
      </c>
      <c r="J12" s="272">
        <v>465</v>
      </c>
      <c r="K12" s="161">
        <v>38208</v>
      </c>
    </row>
    <row r="13" spans="1:11" x14ac:dyDescent="0.2">
      <c r="A13" s="18" t="s">
        <v>18</v>
      </c>
      <c r="B13" s="12">
        <v>77</v>
      </c>
      <c r="C13" s="156">
        <v>1042</v>
      </c>
      <c r="D13" s="156">
        <v>272</v>
      </c>
      <c r="E13" s="156">
        <v>293</v>
      </c>
      <c r="F13" s="156">
        <v>35</v>
      </c>
      <c r="G13" s="156">
        <v>497</v>
      </c>
      <c r="H13" s="156">
        <v>94</v>
      </c>
      <c r="I13" s="271">
        <v>180</v>
      </c>
      <c r="J13" s="272">
        <v>192</v>
      </c>
      <c r="K13" s="161">
        <v>2605</v>
      </c>
    </row>
    <row r="14" spans="1:11" s="6" customFormat="1" x14ac:dyDescent="0.2">
      <c r="A14" s="18" t="s">
        <v>19</v>
      </c>
      <c r="B14" s="12">
        <v>81.819999999999993</v>
      </c>
      <c r="C14" s="156">
        <v>4698</v>
      </c>
      <c r="D14" s="156">
        <v>588</v>
      </c>
      <c r="E14" s="156">
        <v>498</v>
      </c>
      <c r="F14" s="156">
        <v>0</v>
      </c>
      <c r="G14" s="156">
        <v>2357</v>
      </c>
      <c r="H14" s="156">
        <v>230</v>
      </c>
      <c r="I14" s="271">
        <v>439</v>
      </c>
      <c r="J14" s="272">
        <v>417</v>
      </c>
      <c r="K14" s="161">
        <v>9227</v>
      </c>
    </row>
    <row r="15" spans="1:11" x14ac:dyDescent="0.2">
      <c r="A15" s="52" t="s">
        <v>123</v>
      </c>
      <c r="B15" s="111" t="s">
        <v>122</v>
      </c>
      <c r="C15" s="833">
        <v>129433</v>
      </c>
      <c r="D15" s="833">
        <v>31830</v>
      </c>
      <c r="E15" s="833">
        <v>29811</v>
      </c>
      <c r="F15" s="833">
        <v>1704</v>
      </c>
      <c r="G15" s="833">
        <v>57088</v>
      </c>
      <c r="H15" s="833">
        <v>17085</v>
      </c>
      <c r="I15" s="833">
        <v>12440</v>
      </c>
      <c r="J15" s="834">
        <v>10904</v>
      </c>
      <c r="K15" s="273">
        <v>290295</v>
      </c>
    </row>
    <row r="16" spans="1:11" x14ac:dyDescent="0.2">
      <c r="A16" s="59" t="s">
        <v>555</v>
      </c>
      <c r="B16" s="112" t="s">
        <v>122</v>
      </c>
      <c r="C16" s="835">
        <v>66633</v>
      </c>
      <c r="D16" s="835">
        <v>17536</v>
      </c>
      <c r="E16" s="835">
        <v>19142</v>
      </c>
      <c r="F16" s="835">
        <v>1588</v>
      </c>
      <c r="G16" s="835">
        <v>30437</v>
      </c>
      <c r="H16" s="835">
        <v>9832</v>
      </c>
      <c r="I16" s="835">
        <v>5768</v>
      </c>
      <c r="J16" s="835">
        <v>4332</v>
      </c>
      <c r="K16" s="836">
        <v>155268</v>
      </c>
    </row>
    <row r="17" spans="1:13" ht="13.5" thickBot="1" x14ac:dyDescent="0.25">
      <c r="A17" s="105" t="s">
        <v>556</v>
      </c>
      <c r="B17" s="113" t="s">
        <v>122</v>
      </c>
      <c r="C17" s="837">
        <v>16896</v>
      </c>
      <c r="D17" s="837">
        <v>1013</v>
      </c>
      <c r="E17" s="837">
        <v>7648</v>
      </c>
      <c r="F17" s="837">
        <v>11</v>
      </c>
      <c r="G17" s="837">
        <v>8064</v>
      </c>
      <c r="H17" s="837">
        <v>612</v>
      </c>
      <c r="I17" s="837">
        <v>2393</v>
      </c>
      <c r="J17" s="837">
        <v>1450</v>
      </c>
      <c r="K17" s="838">
        <v>38077</v>
      </c>
    </row>
    <row r="18" spans="1:13" x14ac:dyDescent="0.2">
      <c r="A18" s="148"/>
      <c r="B18" s="148"/>
      <c r="C18" s="148"/>
      <c r="D18" s="148"/>
      <c r="E18" s="148"/>
      <c r="F18" s="148"/>
      <c r="G18" s="148"/>
      <c r="H18" s="148"/>
      <c r="I18" s="148"/>
      <c r="J18" s="148"/>
      <c r="K18" s="148"/>
    </row>
    <row r="19" spans="1:13" x14ac:dyDescent="0.2">
      <c r="A19" s="278" t="s">
        <v>198</v>
      </c>
    </row>
    <row r="20" spans="1:13" x14ac:dyDescent="0.2">
      <c r="A20" s="2" t="s">
        <v>557</v>
      </c>
    </row>
    <row r="21" spans="1:13" ht="15" customHeight="1" x14ac:dyDescent="0.25">
      <c r="A21" s="2" t="s">
        <v>21</v>
      </c>
      <c r="B21"/>
      <c r="C21"/>
      <c r="D21"/>
      <c r="E21"/>
      <c r="F21"/>
      <c r="G21"/>
      <c r="H21"/>
      <c r="I21"/>
      <c r="J21"/>
      <c r="K21"/>
      <c r="L21"/>
      <c r="M21"/>
    </row>
    <row r="22" spans="1:13" x14ac:dyDescent="0.2">
      <c r="A22" s="4" t="s">
        <v>22</v>
      </c>
    </row>
  </sheetData>
  <mergeCells count="7">
    <mergeCell ref="C4:K4"/>
    <mergeCell ref="I2:J2"/>
    <mergeCell ref="A1:K1"/>
    <mergeCell ref="C2:D2"/>
    <mergeCell ref="E2:F2"/>
    <mergeCell ref="G2:H2"/>
    <mergeCell ref="A2:A3"/>
  </mergeCells>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Metodika</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7.1</vt:lpstr>
      <vt:lpstr>7.2</vt:lpstr>
      <vt:lpstr>7.3</vt:lpstr>
      <vt:lpstr>8.1</vt:lpstr>
      <vt:lpstr>8.2</vt:lpstr>
      <vt:lpstr>8.3</vt:lpstr>
      <vt:lpstr>8.4</vt:lpstr>
      <vt:lpstr>12.1</vt:lpstr>
      <vt:lpstr>12.2</vt:lpstr>
      <vt:lpstr>12.3</vt:lpstr>
      <vt:lpstr>12.3 MU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Dušan Hrstka</cp:lastModifiedBy>
  <cp:lastPrinted>2017-06-20T13:20:50Z</cp:lastPrinted>
  <dcterms:created xsi:type="dcterms:W3CDTF">2011-11-30T14:43:55Z</dcterms:created>
  <dcterms:modified xsi:type="dcterms:W3CDTF">2019-01-03T13:39:18Z</dcterms:modified>
</cp:coreProperties>
</file>