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24675" windowHeight="11790"/>
  </bookViews>
  <sheets>
    <sheet name="List1" sheetId="1" r:id="rId1"/>
    <sheet name="List2" sheetId="2" r:id="rId2"/>
    <sheet name="List3" sheetId="3" r:id="rId3"/>
  </sheets>
  <definedNames>
    <definedName name="_xlnm.Print_Titles" localSheetId="0">List1!$1:$2</definedName>
  </definedNames>
  <calcPr calcId="145621"/>
</workbook>
</file>

<file path=xl/calcChain.xml><?xml version="1.0" encoding="utf-8"?>
<calcChain xmlns="http://schemas.openxmlformats.org/spreadsheetml/2006/main">
  <c r="X17" i="1" l="1"/>
  <c r="W15" i="1" l="1"/>
  <c r="V17" i="1" l="1"/>
  <c r="U17" i="1"/>
  <c r="R17" i="1"/>
  <c r="P17" i="1"/>
  <c r="M17" i="1"/>
  <c r="T15" i="1"/>
  <c r="S15" i="1"/>
  <c r="Q15" i="1"/>
  <c r="W14" i="1"/>
  <c r="T14" i="1"/>
  <c r="S14" i="1"/>
  <c r="Q14" i="1"/>
  <c r="W12" i="1"/>
  <c r="T12" i="1"/>
  <c r="S12" i="1"/>
  <c r="Q12" i="1"/>
  <c r="T11" i="1"/>
  <c r="W10" i="1"/>
  <c r="W17" i="1" s="1"/>
  <c r="S10" i="1"/>
  <c r="Q10" i="1"/>
  <c r="W9" i="1"/>
  <c r="S9" i="1"/>
  <c r="W7" i="1"/>
  <c r="S7" i="1"/>
  <c r="W5" i="1"/>
  <c r="T5" i="1"/>
  <c r="T17" i="1" s="1"/>
  <c r="S5" i="1"/>
  <c r="Q5" i="1"/>
  <c r="Q17" i="1" s="1"/>
  <c r="W4" i="1"/>
  <c r="S4" i="1"/>
  <c r="W3" i="1"/>
  <c r="S3" i="1"/>
  <c r="S17" i="1" s="1"/>
</calcChain>
</file>

<file path=xl/sharedStrings.xml><?xml version="1.0" encoding="utf-8"?>
<sst xmlns="http://schemas.openxmlformats.org/spreadsheetml/2006/main" count="151" uniqueCount="137">
  <si>
    <t>Název žadatele</t>
  </si>
  <si>
    <t>Právní forma příjemce</t>
  </si>
  <si>
    <t>Osoba oprávněná jednat jménem příjemce</t>
  </si>
  <si>
    <t>Ulice+ č.p.</t>
  </si>
  <si>
    <t>Město/obec</t>
  </si>
  <si>
    <t>PSČ</t>
  </si>
  <si>
    <t>IČ</t>
  </si>
  <si>
    <t>e-mail</t>
  </si>
  <si>
    <t>Telefon</t>
  </si>
  <si>
    <t>Číslo účtu</t>
  </si>
  <si>
    <t>Evidenční číslo projektu</t>
  </si>
  <si>
    <t>Název projektu</t>
  </si>
  <si>
    <t>Celková požadovaná výše dotace v Kč</t>
  </si>
  <si>
    <t>Platy žádost</t>
  </si>
  <si>
    <t xml:space="preserve">Platy přiděleno </t>
  </si>
  <si>
    <t>OON žádost</t>
  </si>
  <si>
    <t>OON přiděleno</t>
  </si>
  <si>
    <t>Zákonné odvody přiděleno</t>
  </si>
  <si>
    <t xml:space="preserve">FKSP přiděleno </t>
  </si>
  <si>
    <t>ONIV žádost</t>
  </si>
  <si>
    <t xml:space="preserve">ONIV přiděleno </t>
  </si>
  <si>
    <t xml:space="preserve">Příspěvková organizace  </t>
  </si>
  <si>
    <t>110 00</t>
  </si>
  <si>
    <t>7. Fakultní základní škola Pedagogické fakulty UK, Praha 13, Mezi školami 2322</t>
  </si>
  <si>
    <t>PhDr. Petr Vodsloň</t>
  </si>
  <si>
    <t>Mezi školami 2322/1</t>
  </si>
  <si>
    <t>Paha 5</t>
  </si>
  <si>
    <t>158 00</t>
  </si>
  <si>
    <t>kancelar@fsmeziskolami.cz</t>
  </si>
  <si>
    <t>128418369/0800</t>
  </si>
  <si>
    <t>Škola rovných šancí</t>
  </si>
  <si>
    <t>8. Základní škola a Mateřská škola Blansko</t>
  </si>
  <si>
    <t>Mgr. Bc. Dušan Krumnikl</t>
  </si>
  <si>
    <t>Dvorská 1415/26</t>
  </si>
  <si>
    <t>Blansko</t>
  </si>
  <si>
    <t>678 01</t>
  </si>
  <si>
    <t>škola@zsdvorska.com</t>
  </si>
  <si>
    <t>194802720227/0100</t>
  </si>
  <si>
    <t>Chcemne mluvit hezky, učíme se česky</t>
  </si>
  <si>
    <t>9. Fakultní základní škola PedF UK, Praha 13, Trávníčkova 1744</t>
  </si>
  <si>
    <t>PaedDr. František Hanzal</t>
  </si>
  <si>
    <t>Trávníčkova 1744/4</t>
  </si>
  <si>
    <t>Praha 13</t>
  </si>
  <si>
    <t>155 00</t>
  </si>
  <si>
    <t>hanzal@zstravnickova.cz</t>
  </si>
  <si>
    <t>2000878349/0800</t>
  </si>
  <si>
    <t>10. Základní škola, Praha 10, U Roháčových kasáren 19/1381</t>
  </si>
  <si>
    <t>Mgr. Jindra Pohořelá</t>
  </si>
  <si>
    <t>U Roháčových kasáren 1381/19</t>
  </si>
  <si>
    <t>Praha 10</t>
  </si>
  <si>
    <t>100 00</t>
  </si>
  <si>
    <t>info@zsrohacovky.cz</t>
  </si>
  <si>
    <t>282610359/0800</t>
  </si>
  <si>
    <t>Rozumím ti, rozumíš mi, rozumíme si</t>
  </si>
  <si>
    <t>11. Dům dětí a mládeže Praha 10 - Dům UM</t>
  </si>
  <si>
    <t>Roman Urbanec</t>
  </si>
  <si>
    <t>Pod Strašnickou vinicí 23/623</t>
  </si>
  <si>
    <t>urbanec@dumum.cz</t>
  </si>
  <si>
    <t>21934101/0100</t>
  </si>
  <si>
    <t>Bezplatný interkulturní kreativní kurz Českého jazyka pro děti cizinců na území Prahy 10</t>
  </si>
  <si>
    <t>Obecně prospěšná společnost</t>
  </si>
  <si>
    <t>14. Centrum pro integraci cizinců</t>
  </si>
  <si>
    <t>Mgr. Vladislav Gunter</t>
  </si>
  <si>
    <t>Kubelíkova 55/827</t>
  </si>
  <si>
    <t>Praha 3</t>
  </si>
  <si>
    <t>130 00</t>
  </si>
  <si>
    <t>info@cicpraha.cz</t>
  </si>
  <si>
    <t>Cílená podpora pedagogů a žáků-cizinců pro snažší začleňování do běžného vzdělávacího systému v ČR</t>
  </si>
  <si>
    <t>15. MOST PRO o.p.s.</t>
  </si>
  <si>
    <t>Mgr. Helena Grundmanová</t>
  </si>
  <si>
    <t>17. listopadu 216</t>
  </si>
  <si>
    <t xml:space="preserve">Pardubice </t>
  </si>
  <si>
    <t>530 02</t>
  </si>
  <si>
    <t>info@mostlp.eu</t>
  </si>
  <si>
    <t>3647353329/0800</t>
  </si>
  <si>
    <t>Multiklub pod Mostem</t>
  </si>
  <si>
    <t>16. Diecézní charita Brno</t>
  </si>
  <si>
    <t xml:space="preserve">Evidovaná právnická osoba </t>
  </si>
  <si>
    <t>Ing. Mgr. Oldřich Haičman</t>
  </si>
  <si>
    <t>třída Kpt. Jaroše 1928/9</t>
  </si>
  <si>
    <t>Brno</t>
  </si>
  <si>
    <t>602 00</t>
  </si>
  <si>
    <t>dchb@charita.cz</t>
  </si>
  <si>
    <t>1583741621/0100</t>
  </si>
  <si>
    <t>Jazykové vzdělávání dětí-cizinců</t>
  </si>
  <si>
    <t>17. Diecézní katolická charita Hradec Králové</t>
  </si>
  <si>
    <t xml:space="preserve">Evidovaná církevní právnická osoba </t>
  </si>
  <si>
    <t>RNDr. Jiří Stejskal</t>
  </si>
  <si>
    <t>Velké náměstí 37/46</t>
  </si>
  <si>
    <t>Hradec Králové</t>
  </si>
  <si>
    <t>500 01</t>
  </si>
  <si>
    <t>jan.koci@hk.cyritas.cz</t>
  </si>
  <si>
    <t>1006016606/500</t>
  </si>
  <si>
    <t>Podpora multikulturní výchovy dětí a mládeže a interkulturního dialogu</t>
  </si>
  <si>
    <t>Ing. Dana Fiedlerová</t>
  </si>
  <si>
    <t>Telečská 1802/68</t>
  </si>
  <si>
    <t>Jihlava</t>
  </si>
  <si>
    <t>586 00</t>
  </si>
  <si>
    <t>centrum.ji@centrum.cz</t>
  </si>
  <si>
    <t>2200561442/2010</t>
  </si>
  <si>
    <t>Vesele do školy</t>
  </si>
  <si>
    <t>19. Asociace učitelů češtiny jako cizího jazyka, z. s.</t>
  </si>
  <si>
    <t>spolek</t>
  </si>
  <si>
    <t>Mgr. Marie Poláčková</t>
  </si>
  <si>
    <t>Hloubětínská 78/26</t>
  </si>
  <si>
    <t>Praha 9</t>
  </si>
  <si>
    <t>198 00</t>
  </si>
  <si>
    <t>marie.polackova@ujop.cuni.cz</t>
  </si>
  <si>
    <t>Sympozium 2015 - Metodická a didaktická platforma pro lektory českého jazyka jako cizího jazyka v rámci integračního procesu cizinců na území ČR v roce 2015</t>
  </si>
  <si>
    <t>20. Poradna pro integraci, o. s.</t>
  </si>
  <si>
    <t>Mgr. Monika Korábová</t>
  </si>
  <si>
    <t>Opletalova 621/6</t>
  </si>
  <si>
    <t>praha@p-p--i.cz</t>
  </si>
  <si>
    <t>3396315319/0800</t>
  </si>
  <si>
    <t>Individuální výuka češtiny pro děti cizinců</t>
  </si>
  <si>
    <t>21. InBáze, o.s.</t>
  </si>
  <si>
    <t>Bc. Parisa Zargari</t>
  </si>
  <si>
    <t>Legerova 357/50</t>
  </si>
  <si>
    <t>Praha 2</t>
  </si>
  <si>
    <t>120 00</t>
  </si>
  <si>
    <t>info@inbaze.cz</t>
  </si>
  <si>
    <t>51-0614340237/0100</t>
  </si>
  <si>
    <t>In Báze dětem VII - poznáváme jiné kraje, tradice a zvyky.</t>
  </si>
  <si>
    <t>obecně prospěšná společnost</t>
  </si>
  <si>
    <t>25. META , o.p.s. - Společnost pro příležitosti mladých migrantů</t>
  </si>
  <si>
    <t>Mgr. Zuzana Vodňanská</t>
  </si>
  <si>
    <t>Ječná 546/17</t>
  </si>
  <si>
    <t>info@meta-ops.cz</t>
  </si>
  <si>
    <t>1211003572/5500</t>
  </si>
  <si>
    <t>Program na podporu na podporu pedagogických pracovníků při práci s žáky cizinci VI</t>
  </si>
  <si>
    <t>Podpořené projekty v dotačním programu "Podpora integrace cizinců na území ČR v roce 2015"</t>
  </si>
  <si>
    <t xml:space="preserve">             v Kč</t>
  </si>
  <si>
    <t>Přidělená výše dotace      z rozpočtu projektu  v %</t>
  </si>
  <si>
    <t>Chceme uspět           v české škole</t>
  </si>
  <si>
    <t>18. Centrum multikulturního vzdělávání  (CO)</t>
  </si>
  <si>
    <t>Celkem přiděleno</t>
  </si>
  <si>
    <t>Celkový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</si>
</sst>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sz val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Calibri"/>
      <family val="2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1" xfId="0" applyFont="1" applyBorder="1" applyAlignment="1">
      <alignment horizontal="left" wrapText="1"/>
    </xf>
    <xf numFmtId="0" fontId="5" fillId="0" borderId="1" xfId="2" applyBorder="1" applyAlignment="1">
      <alignment horizontal="left" wrapText="1"/>
    </xf>
    <xf numFmtId="3" fontId="4" fillId="0" borderId="1" xfId="0" applyNumberFormat="1" applyFont="1" applyBorder="1" applyAlignment="1">
      <alignment horizontal="left" wrapText="1"/>
    </xf>
    <xf numFmtId="3" fontId="4" fillId="0" borderId="1" xfId="0" applyNumberFormat="1" applyFont="1" applyFill="1" applyBorder="1" applyAlignment="1">
      <alignment horizontal="left" wrapText="1"/>
    </xf>
    <xf numFmtId="0" fontId="4" fillId="0" borderId="1" xfId="1" applyNumberFormat="1" applyFont="1" applyBorder="1" applyAlignment="1">
      <alignment horizontal="left" wrapText="1"/>
    </xf>
    <xf numFmtId="0" fontId="5" fillId="0" borderId="1" xfId="2" applyNumberFormat="1" applyBorder="1" applyAlignment="1">
      <alignment horizontal="left" wrapText="1"/>
    </xf>
    <xf numFmtId="3" fontId="4" fillId="0" borderId="1" xfId="0" applyNumberFormat="1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>
      <alignment horizontal="left" wrapText="1"/>
    </xf>
    <xf numFmtId="0" fontId="5" fillId="0" borderId="1" xfId="2" applyFill="1" applyBorder="1" applyAlignment="1">
      <alignment horizontal="left" wrapText="1"/>
    </xf>
    <xf numFmtId="1" fontId="4" fillId="0" borderId="1" xfId="0" applyNumberFormat="1" applyFont="1" applyFill="1" applyBorder="1" applyAlignment="1">
      <alignment horizontal="left" wrapText="1"/>
    </xf>
    <xf numFmtId="3" fontId="5" fillId="0" borderId="1" xfId="2" applyNumberFormat="1" applyFill="1" applyBorder="1" applyAlignment="1">
      <alignment horizontal="left" wrapText="1"/>
    </xf>
    <xf numFmtId="0" fontId="9" fillId="0" borderId="0" xfId="0" applyFont="1" applyFill="1"/>
    <xf numFmtId="0" fontId="10" fillId="0" borderId="0" xfId="0" applyFont="1" applyFill="1"/>
    <xf numFmtId="0" fontId="0" fillId="0" borderId="0" xfId="0" applyFont="1"/>
    <xf numFmtId="0" fontId="0" fillId="0" borderId="0" xfId="0" applyFont="1" applyFill="1"/>
    <xf numFmtId="3" fontId="6" fillId="0" borderId="1" xfId="0" applyNumberFormat="1" applyFont="1" applyBorder="1" applyAlignment="1">
      <alignment horizontal="left" wrapText="1"/>
    </xf>
    <xf numFmtId="3" fontId="0" fillId="0" borderId="0" xfId="0" applyNumberForma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3" fontId="6" fillId="0" borderId="1" xfId="0" applyNumberFormat="1" applyFont="1" applyFill="1" applyBorder="1" applyAlignment="1">
      <alignment horizontal="left" wrapText="1"/>
    </xf>
    <xf numFmtId="3" fontId="8" fillId="0" borderId="1" xfId="0" applyNumberFormat="1" applyFont="1" applyFill="1" applyBorder="1" applyAlignment="1">
      <alignment horizontal="left" wrapText="1"/>
    </xf>
    <xf numFmtId="3" fontId="4" fillId="3" borderId="1" xfId="0" applyNumberFormat="1" applyFont="1" applyFill="1" applyBorder="1" applyAlignment="1">
      <alignment horizontal="left" wrapText="1"/>
    </xf>
    <xf numFmtId="0" fontId="2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center" wrapText="1"/>
    </xf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entrum.ji@centrum.cz" TargetMode="External"/><Relationship Id="rId13" Type="http://schemas.openxmlformats.org/officeDocument/2006/relationships/hyperlink" Target="mailto:info@inbaze.cz" TargetMode="External"/><Relationship Id="rId3" Type="http://schemas.openxmlformats.org/officeDocument/2006/relationships/hyperlink" Target="mailto:info@zsrohacovky.cz" TargetMode="External"/><Relationship Id="rId7" Type="http://schemas.openxmlformats.org/officeDocument/2006/relationships/hyperlink" Target="mailto:hanzal@zstravnickova.cz" TargetMode="External"/><Relationship Id="rId12" Type="http://schemas.openxmlformats.org/officeDocument/2006/relationships/hyperlink" Target="mailto:kancelar@fsmeziskolami.cz" TargetMode="External"/><Relationship Id="rId2" Type="http://schemas.openxmlformats.org/officeDocument/2006/relationships/hyperlink" Target="mailto:&#353;kola@zsdvorska.com" TargetMode="External"/><Relationship Id="rId1" Type="http://schemas.openxmlformats.org/officeDocument/2006/relationships/hyperlink" Target="mailto:info@mostlp.eu" TargetMode="External"/><Relationship Id="rId6" Type="http://schemas.openxmlformats.org/officeDocument/2006/relationships/hyperlink" Target="mailto:praha@p-p--i.cz" TargetMode="External"/><Relationship Id="rId11" Type="http://schemas.openxmlformats.org/officeDocument/2006/relationships/hyperlink" Target="mailto:info@cicpraha.cz" TargetMode="External"/><Relationship Id="rId5" Type="http://schemas.openxmlformats.org/officeDocument/2006/relationships/hyperlink" Target="mailto:jan.koci@hk.cyritas.cz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urbanec@dumum.cz" TargetMode="External"/><Relationship Id="rId4" Type="http://schemas.openxmlformats.org/officeDocument/2006/relationships/hyperlink" Target="mailto:dchb@charita.cz" TargetMode="External"/><Relationship Id="rId9" Type="http://schemas.openxmlformats.org/officeDocument/2006/relationships/hyperlink" Target="mailto:marie.polackova@ujop.cuni.cz" TargetMode="External"/><Relationship Id="rId14" Type="http://schemas.openxmlformats.org/officeDocument/2006/relationships/hyperlink" Target="mailto:info@meta-op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workbookViewId="0">
      <selection activeCell="AC14" sqref="AC14"/>
    </sheetView>
  </sheetViews>
  <sheetFormatPr defaultRowHeight="15" x14ac:dyDescent="0.25"/>
  <cols>
    <col min="1" max="1" width="21.85546875" customWidth="1"/>
    <col min="2" max="2" width="14.28515625" customWidth="1"/>
    <col min="3" max="3" width="9.140625" hidden="1" customWidth="1"/>
    <col min="4" max="4" width="10.140625" hidden="1" customWidth="1"/>
    <col min="5" max="6" width="9.140625" hidden="1" customWidth="1"/>
    <col min="7" max="7" width="10.42578125" hidden="1" customWidth="1"/>
    <col min="8" max="8" width="9.140625" hidden="1" customWidth="1"/>
    <col min="9" max="9" width="12.140625" hidden="1" customWidth="1"/>
    <col min="10" max="11" width="9.140625" hidden="1" customWidth="1"/>
    <col min="12" max="12" width="15.7109375" hidden="1" customWidth="1"/>
    <col min="13" max="13" width="9.140625" hidden="1" customWidth="1"/>
    <col min="14" max="14" width="11.85546875" customWidth="1"/>
    <col min="15" max="15" width="9.85546875" customWidth="1"/>
    <col min="16" max="16" width="9.140625" hidden="1" customWidth="1"/>
    <col min="17" max="17" width="11" customWidth="1"/>
    <col min="18" max="18" width="0" hidden="1" customWidth="1"/>
    <col min="19" max="19" width="12" customWidth="1"/>
    <col min="20" max="21" width="9.5703125" customWidth="1"/>
    <col min="22" max="22" width="0" hidden="1" customWidth="1"/>
    <col min="23" max="23" width="9.7109375" customWidth="1"/>
  </cols>
  <sheetData>
    <row r="1" spans="1:24" x14ac:dyDescent="0.25">
      <c r="A1" s="12" t="s">
        <v>130</v>
      </c>
      <c r="B1" s="13"/>
      <c r="C1" s="13"/>
      <c r="D1" s="13"/>
      <c r="E1" s="13"/>
      <c r="F1" s="13"/>
      <c r="G1" s="13"/>
      <c r="H1" s="13"/>
      <c r="I1" s="13"/>
      <c r="J1" s="14"/>
      <c r="K1" s="14"/>
      <c r="L1" s="14"/>
      <c r="M1" s="13"/>
      <c r="N1" s="13"/>
      <c r="O1" s="13"/>
      <c r="P1" s="13"/>
      <c r="Q1" s="13"/>
      <c r="R1" s="13"/>
      <c r="S1" s="15"/>
      <c r="T1" s="15"/>
      <c r="U1" s="15"/>
      <c r="V1" s="15"/>
      <c r="W1" s="15" t="s">
        <v>131</v>
      </c>
    </row>
    <row r="2" spans="1:24" ht="105" x14ac:dyDescent="0.25">
      <c r="A2" s="19" t="s">
        <v>0</v>
      </c>
      <c r="B2" s="20" t="s">
        <v>1</v>
      </c>
      <c r="C2" s="20" t="s">
        <v>2</v>
      </c>
      <c r="D2" s="19" t="s">
        <v>3</v>
      </c>
      <c r="E2" s="20" t="s">
        <v>4</v>
      </c>
      <c r="F2" s="20" t="s">
        <v>5</v>
      </c>
      <c r="G2" s="21" t="s">
        <v>6</v>
      </c>
      <c r="H2" s="19" t="s">
        <v>7</v>
      </c>
      <c r="I2" s="19" t="s">
        <v>8</v>
      </c>
      <c r="J2" s="19" t="s">
        <v>9</v>
      </c>
      <c r="K2" s="20" t="s">
        <v>10</v>
      </c>
      <c r="L2" s="20" t="s">
        <v>11</v>
      </c>
      <c r="M2" s="20" t="s">
        <v>12</v>
      </c>
      <c r="N2" s="20" t="s">
        <v>135</v>
      </c>
      <c r="O2" s="20" t="s">
        <v>132</v>
      </c>
      <c r="P2" s="20" t="s">
        <v>13</v>
      </c>
      <c r="Q2" s="20" t="s">
        <v>14</v>
      </c>
      <c r="R2" s="20" t="s">
        <v>15</v>
      </c>
      <c r="S2" s="20" t="s">
        <v>16</v>
      </c>
      <c r="T2" s="20" t="s">
        <v>17</v>
      </c>
      <c r="U2" s="20" t="s">
        <v>18</v>
      </c>
      <c r="V2" s="20" t="s">
        <v>19</v>
      </c>
      <c r="W2" s="20" t="s">
        <v>20</v>
      </c>
      <c r="X2" s="20" t="s">
        <v>136</v>
      </c>
    </row>
    <row r="3" spans="1:24" ht="53.25" customHeight="1" x14ac:dyDescent="0.25">
      <c r="A3" s="22" t="s">
        <v>23</v>
      </c>
      <c r="B3" s="1" t="s">
        <v>21</v>
      </c>
      <c r="C3" s="1" t="s">
        <v>24</v>
      </c>
      <c r="D3" s="5" t="s">
        <v>25</v>
      </c>
      <c r="E3" s="5" t="s">
        <v>26</v>
      </c>
      <c r="F3" s="5" t="s">
        <v>27</v>
      </c>
      <c r="G3" s="5">
        <v>61385531</v>
      </c>
      <c r="H3" s="6" t="s">
        <v>28</v>
      </c>
      <c r="I3" s="5">
        <v>251613247</v>
      </c>
      <c r="J3" s="5" t="s">
        <v>29</v>
      </c>
      <c r="K3" s="5"/>
      <c r="L3" s="5" t="s">
        <v>30</v>
      </c>
      <c r="M3" s="3">
        <v>157200</v>
      </c>
      <c r="N3" s="25">
        <v>62880</v>
      </c>
      <c r="O3" s="5">
        <v>23</v>
      </c>
      <c r="P3" s="4">
        <v>0</v>
      </c>
      <c r="Q3" s="4">
        <v>0</v>
      </c>
      <c r="R3" s="4">
        <v>43750</v>
      </c>
      <c r="S3" s="4">
        <f>SUM(R3*0.4)</f>
        <v>17500</v>
      </c>
      <c r="T3" s="4">
        <v>0</v>
      </c>
      <c r="U3" s="4">
        <v>0</v>
      </c>
      <c r="V3" s="4">
        <v>113450</v>
      </c>
      <c r="W3" s="4">
        <f>SUM(V3*0.4)</f>
        <v>45380</v>
      </c>
      <c r="X3" s="4">
        <v>272761</v>
      </c>
    </row>
    <row r="4" spans="1:24" ht="26.25" customHeight="1" x14ac:dyDescent="0.25">
      <c r="A4" s="22" t="s">
        <v>31</v>
      </c>
      <c r="B4" s="1" t="s">
        <v>21</v>
      </c>
      <c r="C4" s="1" t="s">
        <v>32</v>
      </c>
      <c r="D4" s="1" t="s">
        <v>33</v>
      </c>
      <c r="E4" s="1" t="s">
        <v>34</v>
      </c>
      <c r="F4" s="1" t="s">
        <v>35</v>
      </c>
      <c r="G4" s="1">
        <v>49464205</v>
      </c>
      <c r="H4" s="2" t="s">
        <v>36</v>
      </c>
      <c r="I4" s="1">
        <v>516418675</v>
      </c>
      <c r="J4" s="1" t="s">
        <v>37</v>
      </c>
      <c r="K4" s="1"/>
      <c r="L4" s="1" t="s">
        <v>38</v>
      </c>
      <c r="M4" s="3">
        <v>140000</v>
      </c>
      <c r="N4" s="25">
        <v>112000</v>
      </c>
      <c r="O4" s="5">
        <v>56</v>
      </c>
      <c r="P4" s="5">
        <v>0</v>
      </c>
      <c r="Q4" s="4">
        <v>0</v>
      </c>
      <c r="R4" s="4">
        <v>135000</v>
      </c>
      <c r="S4" s="4">
        <f>SUM(R4*0.8)</f>
        <v>108000</v>
      </c>
      <c r="T4" s="4">
        <v>0</v>
      </c>
      <c r="U4" s="4">
        <v>0</v>
      </c>
      <c r="V4" s="4">
        <v>5000</v>
      </c>
      <c r="W4" s="4">
        <f>SUM(V4*0.8)</f>
        <v>4000</v>
      </c>
      <c r="X4" s="4">
        <v>200000</v>
      </c>
    </row>
    <row r="5" spans="1:24" ht="41.25" customHeight="1" x14ac:dyDescent="0.25">
      <c r="A5" s="22" t="s">
        <v>39</v>
      </c>
      <c r="B5" s="1" t="s">
        <v>21</v>
      </c>
      <c r="C5" s="1" t="s">
        <v>40</v>
      </c>
      <c r="D5" s="1" t="s">
        <v>41</v>
      </c>
      <c r="E5" s="1" t="s">
        <v>42</v>
      </c>
      <c r="F5" s="1" t="s">
        <v>43</v>
      </c>
      <c r="G5" s="1">
        <v>68407904</v>
      </c>
      <c r="H5" s="2" t="s">
        <v>44</v>
      </c>
      <c r="I5" s="1">
        <v>251091650</v>
      </c>
      <c r="J5" s="1" t="s">
        <v>45</v>
      </c>
      <c r="K5" s="1"/>
      <c r="L5" s="1" t="s">
        <v>133</v>
      </c>
      <c r="M5" s="3">
        <v>313300</v>
      </c>
      <c r="N5" s="25">
        <v>62660</v>
      </c>
      <c r="O5" s="3">
        <v>13.6</v>
      </c>
      <c r="P5" s="4">
        <v>170000</v>
      </c>
      <c r="Q5" s="4">
        <f>SUM(P5*0.2)</f>
        <v>34000</v>
      </c>
      <c r="R5" s="4">
        <v>21000</v>
      </c>
      <c r="S5" s="23">
        <f>SUM(R5*0.2)</f>
        <v>4200</v>
      </c>
      <c r="T5" s="4">
        <f>SUM(Q5*0.34)</f>
        <v>11560</v>
      </c>
      <c r="U5" s="4">
        <v>340</v>
      </c>
      <c r="V5" s="4">
        <v>62800</v>
      </c>
      <c r="W5" s="23">
        <f>SUM(V5*0.2)</f>
        <v>12560</v>
      </c>
      <c r="X5" s="4">
        <v>460209</v>
      </c>
    </row>
    <row r="6" spans="1:24" ht="38.25" customHeight="1" x14ac:dyDescent="0.25">
      <c r="A6" s="22" t="s">
        <v>46</v>
      </c>
      <c r="B6" s="1" t="s">
        <v>21</v>
      </c>
      <c r="C6" s="1" t="s">
        <v>47</v>
      </c>
      <c r="D6" s="1" t="s">
        <v>48</v>
      </c>
      <c r="E6" s="1" t="s">
        <v>49</v>
      </c>
      <c r="F6" s="1" t="s">
        <v>50</v>
      </c>
      <c r="G6" s="1">
        <v>65993225</v>
      </c>
      <c r="H6" s="2" t="s">
        <v>51</v>
      </c>
      <c r="I6" s="1">
        <v>272089221</v>
      </c>
      <c r="J6" s="1" t="s">
        <v>52</v>
      </c>
      <c r="K6" s="1"/>
      <c r="L6" s="1" t="s">
        <v>53</v>
      </c>
      <c r="M6" s="3">
        <v>20825</v>
      </c>
      <c r="N6" s="25">
        <v>15000</v>
      </c>
      <c r="O6" s="3">
        <v>50.4</v>
      </c>
      <c r="P6" s="4">
        <v>0</v>
      </c>
      <c r="Q6" s="4">
        <v>0</v>
      </c>
      <c r="R6" s="4">
        <v>17500</v>
      </c>
      <c r="S6" s="4">
        <v>12600</v>
      </c>
      <c r="T6" s="4">
        <v>0</v>
      </c>
      <c r="U6" s="4">
        <v>0</v>
      </c>
      <c r="V6" s="4">
        <v>3325</v>
      </c>
      <c r="W6" s="4">
        <v>2400</v>
      </c>
      <c r="X6" s="4">
        <v>29750</v>
      </c>
    </row>
    <row r="7" spans="1:24" ht="30.75" customHeight="1" x14ac:dyDescent="0.25">
      <c r="A7" s="22" t="s">
        <v>54</v>
      </c>
      <c r="B7" s="1" t="s">
        <v>21</v>
      </c>
      <c r="C7" s="1" t="s">
        <v>55</v>
      </c>
      <c r="D7" s="1" t="s">
        <v>56</v>
      </c>
      <c r="E7" s="1" t="s">
        <v>49</v>
      </c>
      <c r="F7" s="1" t="s">
        <v>50</v>
      </c>
      <c r="G7" s="1">
        <v>45241945</v>
      </c>
      <c r="H7" s="2" t="s">
        <v>57</v>
      </c>
      <c r="I7" s="1">
        <v>777721741</v>
      </c>
      <c r="J7" s="1" t="s">
        <v>58</v>
      </c>
      <c r="K7" s="1"/>
      <c r="L7" s="1" t="s">
        <v>59</v>
      </c>
      <c r="M7" s="3">
        <v>176568</v>
      </c>
      <c r="N7" s="25">
        <v>123598</v>
      </c>
      <c r="O7" s="3">
        <v>48.6</v>
      </c>
      <c r="P7" s="4">
        <v>0</v>
      </c>
      <c r="Q7" s="4">
        <v>0</v>
      </c>
      <c r="R7" s="4">
        <v>165760</v>
      </c>
      <c r="S7" s="23">
        <f>SUM(R7*0.7)</f>
        <v>116031.99999999999</v>
      </c>
      <c r="T7" s="4">
        <v>0</v>
      </c>
      <c r="U7" s="4">
        <v>0</v>
      </c>
      <c r="V7" s="4">
        <v>10808</v>
      </c>
      <c r="W7" s="23">
        <f>SUM(V7*0.7)</f>
        <v>7565.5999999999995</v>
      </c>
      <c r="X7" s="4">
        <v>252240</v>
      </c>
    </row>
    <row r="8" spans="1:24" ht="39" customHeight="1" x14ac:dyDescent="0.25">
      <c r="A8" s="22" t="s">
        <v>61</v>
      </c>
      <c r="B8" s="1" t="s">
        <v>60</v>
      </c>
      <c r="C8" s="1" t="s">
        <v>62</v>
      </c>
      <c r="D8" s="1" t="s">
        <v>63</v>
      </c>
      <c r="E8" s="1" t="s">
        <v>64</v>
      </c>
      <c r="F8" s="1" t="s">
        <v>65</v>
      </c>
      <c r="G8" s="1">
        <v>26631997</v>
      </c>
      <c r="H8" s="2" t="s">
        <v>66</v>
      </c>
      <c r="I8" s="1">
        <v>222360594</v>
      </c>
      <c r="J8" s="1">
        <v>1161002394</v>
      </c>
      <c r="K8" s="1"/>
      <c r="L8" s="1" t="s">
        <v>67</v>
      </c>
      <c r="M8" s="3">
        <v>379512</v>
      </c>
      <c r="N8" s="25">
        <v>221707</v>
      </c>
      <c r="O8" s="3">
        <v>41</v>
      </c>
      <c r="P8" s="3">
        <v>149860</v>
      </c>
      <c r="Q8" s="4">
        <v>89916</v>
      </c>
      <c r="R8" s="4">
        <v>75750</v>
      </c>
      <c r="S8" s="4">
        <v>45450</v>
      </c>
      <c r="T8" s="4">
        <v>30571</v>
      </c>
      <c r="U8" s="4">
        <v>0</v>
      </c>
      <c r="V8" s="4">
        <v>92950</v>
      </c>
      <c r="W8" s="4">
        <v>55770</v>
      </c>
      <c r="X8" s="4">
        <v>542168</v>
      </c>
    </row>
    <row r="9" spans="1:24" ht="43.5" customHeight="1" x14ac:dyDescent="0.25">
      <c r="A9" s="22" t="s">
        <v>68</v>
      </c>
      <c r="B9" s="1" t="s">
        <v>60</v>
      </c>
      <c r="C9" s="1" t="s">
        <v>69</v>
      </c>
      <c r="D9" s="1" t="s">
        <v>70</v>
      </c>
      <c r="E9" s="1" t="s">
        <v>71</v>
      </c>
      <c r="F9" s="1" t="s">
        <v>72</v>
      </c>
      <c r="G9" s="1">
        <v>67441441</v>
      </c>
      <c r="H9" s="2" t="s">
        <v>73</v>
      </c>
      <c r="I9" s="1">
        <v>467771170</v>
      </c>
      <c r="J9" s="1" t="s">
        <v>74</v>
      </c>
      <c r="K9" s="1"/>
      <c r="L9" s="1" t="s">
        <v>75</v>
      </c>
      <c r="M9" s="3">
        <v>688500</v>
      </c>
      <c r="N9" s="25">
        <v>413100</v>
      </c>
      <c r="O9" s="3">
        <v>42.5</v>
      </c>
      <c r="P9" s="4">
        <v>0</v>
      </c>
      <c r="Q9" s="4">
        <v>0</v>
      </c>
      <c r="R9" s="7">
        <v>540000</v>
      </c>
      <c r="S9" s="23">
        <f>SUM(R9*0.6)</f>
        <v>324000</v>
      </c>
      <c r="T9" s="4">
        <v>0</v>
      </c>
      <c r="U9" s="4">
        <v>0</v>
      </c>
      <c r="V9" s="4">
        <v>148500</v>
      </c>
      <c r="W9" s="23">
        <f>SUM(V9*0.6)</f>
        <v>89100</v>
      </c>
      <c r="X9" s="4">
        <v>969959</v>
      </c>
    </row>
    <row r="10" spans="1:24" ht="28.5" customHeight="1" x14ac:dyDescent="0.25">
      <c r="A10" s="22" t="s">
        <v>76</v>
      </c>
      <c r="B10" s="1" t="s">
        <v>77</v>
      </c>
      <c r="C10" s="1" t="s">
        <v>78</v>
      </c>
      <c r="D10" s="1" t="s">
        <v>79</v>
      </c>
      <c r="E10" s="1" t="s">
        <v>80</v>
      </c>
      <c r="F10" s="1" t="s">
        <v>81</v>
      </c>
      <c r="G10" s="1">
        <v>44990260</v>
      </c>
      <c r="H10" s="2" t="s">
        <v>82</v>
      </c>
      <c r="I10" s="1">
        <v>545426610</v>
      </c>
      <c r="J10" s="1" t="s">
        <v>83</v>
      </c>
      <c r="K10" s="1"/>
      <c r="L10" s="1" t="s">
        <v>84</v>
      </c>
      <c r="M10" s="4">
        <v>191450</v>
      </c>
      <c r="N10" s="25">
        <v>114698</v>
      </c>
      <c r="O10" s="4">
        <v>42</v>
      </c>
      <c r="P10" s="4">
        <v>34450</v>
      </c>
      <c r="Q10" s="4">
        <f>SUM(P10*0.6)</f>
        <v>20670</v>
      </c>
      <c r="R10" s="4">
        <v>62500</v>
      </c>
      <c r="S10" s="4">
        <f>SUM(R10*0.6)</f>
        <v>37500</v>
      </c>
      <c r="T10" s="4">
        <v>7028</v>
      </c>
      <c r="U10" s="4">
        <v>0</v>
      </c>
      <c r="V10" s="4">
        <v>82500</v>
      </c>
      <c r="W10" s="4">
        <f>SUM(V10*0.6)</f>
        <v>49500</v>
      </c>
      <c r="X10" s="4">
        <v>273525</v>
      </c>
    </row>
    <row r="11" spans="1:24" ht="39" customHeight="1" x14ac:dyDescent="0.25">
      <c r="A11" s="22" t="s">
        <v>85</v>
      </c>
      <c r="B11" s="1" t="s">
        <v>86</v>
      </c>
      <c r="C11" s="1" t="s">
        <v>87</v>
      </c>
      <c r="D11" s="1" t="s">
        <v>88</v>
      </c>
      <c r="E11" s="1" t="s">
        <v>89</v>
      </c>
      <c r="F11" s="1" t="s">
        <v>90</v>
      </c>
      <c r="G11" s="1">
        <v>42197449</v>
      </c>
      <c r="H11" s="2" t="s">
        <v>91</v>
      </c>
      <c r="I11" s="1">
        <v>731402290</v>
      </c>
      <c r="J11" s="1" t="s">
        <v>92</v>
      </c>
      <c r="K11" s="1"/>
      <c r="L11" s="1" t="s">
        <v>93</v>
      </c>
      <c r="M11" s="3">
        <v>341390</v>
      </c>
      <c r="N11" s="25">
        <v>238973</v>
      </c>
      <c r="O11" s="3">
        <v>49</v>
      </c>
      <c r="P11" s="4">
        <v>215000</v>
      </c>
      <c r="Q11" s="4">
        <v>150500</v>
      </c>
      <c r="R11" s="4">
        <v>20000</v>
      </c>
      <c r="S11" s="23">
        <v>14000</v>
      </c>
      <c r="T11" s="4">
        <f>SUM(Q11*0.34)</f>
        <v>51170.000000000007</v>
      </c>
      <c r="U11" s="4">
        <v>0</v>
      </c>
      <c r="V11" s="4">
        <v>33290</v>
      </c>
      <c r="W11" s="23">
        <v>23303</v>
      </c>
      <c r="X11" s="4">
        <v>487700</v>
      </c>
    </row>
    <row r="12" spans="1:24" ht="40.5" customHeight="1" x14ac:dyDescent="0.25">
      <c r="A12" s="22" t="s">
        <v>134</v>
      </c>
      <c r="B12" s="1" t="s">
        <v>77</v>
      </c>
      <c r="C12" s="1" t="s">
        <v>94</v>
      </c>
      <c r="D12" s="1" t="s">
        <v>95</v>
      </c>
      <c r="E12" s="1" t="s">
        <v>96</v>
      </c>
      <c r="F12" s="1" t="s">
        <v>97</v>
      </c>
      <c r="G12" s="1">
        <v>2415178</v>
      </c>
      <c r="H12" s="2" t="s">
        <v>98</v>
      </c>
      <c r="I12" s="1">
        <v>774612268</v>
      </c>
      <c r="J12" s="1" t="s">
        <v>99</v>
      </c>
      <c r="K12" s="1"/>
      <c r="L12" s="1" t="s">
        <v>100</v>
      </c>
      <c r="M12" s="3">
        <v>709800</v>
      </c>
      <c r="N12" s="25">
        <v>283920</v>
      </c>
      <c r="O12" s="3">
        <v>28</v>
      </c>
      <c r="P12" s="4">
        <v>394800</v>
      </c>
      <c r="Q12" s="4">
        <f>SUM(P12*0.4)</f>
        <v>157920</v>
      </c>
      <c r="R12" s="4">
        <v>113120</v>
      </c>
      <c r="S12" s="23">
        <f>SUM(R12*0.4)</f>
        <v>45248</v>
      </c>
      <c r="T12" s="4">
        <f>SUM(Q12*0.34)</f>
        <v>53692.800000000003</v>
      </c>
      <c r="U12" s="4">
        <v>0</v>
      </c>
      <c r="V12" s="4">
        <v>67648</v>
      </c>
      <c r="W12" s="23">
        <f>SUM(V12*0.4)</f>
        <v>27059.200000000001</v>
      </c>
      <c r="X12" s="4">
        <v>1014000</v>
      </c>
    </row>
    <row r="13" spans="1:24" ht="28.5" customHeight="1" x14ac:dyDescent="0.25">
      <c r="A13" s="22" t="s">
        <v>101</v>
      </c>
      <c r="B13" s="1" t="s">
        <v>102</v>
      </c>
      <c r="C13" s="1" t="s">
        <v>103</v>
      </c>
      <c r="D13" s="1" t="s">
        <v>104</v>
      </c>
      <c r="E13" s="1" t="s">
        <v>105</v>
      </c>
      <c r="F13" s="1" t="s">
        <v>106</v>
      </c>
      <c r="G13" s="1">
        <v>26610540</v>
      </c>
      <c r="H13" s="2" t="s">
        <v>107</v>
      </c>
      <c r="I13" s="1">
        <v>604374936</v>
      </c>
      <c r="J13" s="1">
        <v>26610540</v>
      </c>
      <c r="K13" s="1"/>
      <c r="L13" s="1" t="s">
        <v>108</v>
      </c>
      <c r="M13" s="3">
        <v>84000</v>
      </c>
      <c r="N13" s="25">
        <v>84000</v>
      </c>
      <c r="O13" s="3">
        <v>70</v>
      </c>
      <c r="P13" s="4">
        <v>0</v>
      </c>
      <c r="Q13" s="4">
        <v>0</v>
      </c>
      <c r="R13" s="4">
        <v>33600</v>
      </c>
      <c r="S13" s="23">
        <v>33600</v>
      </c>
      <c r="T13" s="4">
        <v>0</v>
      </c>
      <c r="U13" s="4">
        <v>0</v>
      </c>
      <c r="V13" s="4">
        <v>50400</v>
      </c>
      <c r="W13" s="23">
        <v>50400</v>
      </c>
      <c r="X13" s="4">
        <v>120000</v>
      </c>
    </row>
    <row r="14" spans="1:24" ht="24" customHeight="1" x14ac:dyDescent="0.25">
      <c r="A14" s="22" t="s">
        <v>109</v>
      </c>
      <c r="B14" s="1" t="s">
        <v>102</v>
      </c>
      <c r="C14" s="1" t="s">
        <v>110</v>
      </c>
      <c r="D14" s="1" t="s">
        <v>111</v>
      </c>
      <c r="E14" s="1" t="s">
        <v>49</v>
      </c>
      <c r="F14" s="1" t="s">
        <v>22</v>
      </c>
      <c r="G14" s="1">
        <v>67362621</v>
      </c>
      <c r="H14" s="2" t="s">
        <v>112</v>
      </c>
      <c r="I14" s="1">
        <v>605372805</v>
      </c>
      <c r="J14" s="1" t="s">
        <v>113</v>
      </c>
      <c r="K14" s="1"/>
      <c r="L14" s="1" t="s">
        <v>114</v>
      </c>
      <c r="M14" s="3">
        <v>562832</v>
      </c>
      <c r="N14" s="25">
        <v>336792</v>
      </c>
      <c r="O14" s="16">
        <v>42</v>
      </c>
      <c r="P14" s="4">
        <v>178000</v>
      </c>
      <c r="Q14" s="4">
        <f>SUM(P14*0.6)</f>
        <v>106800</v>
      </c>
      <c r="R14" s="4">
        <v>240000</v>
      </c>
      <c r="S14" s="23">
        <f>SUM(R14*0.6)</f>
        <v>144000</v>
      </c>
      <c r="T14" s="4">
        <f>SUM(Q14*0.34)</f>
        <v>36312</v>
      </c>
      <c r="U14" s="4">
        <v>0</v>
      </c>
      <c r="V14" s="4">
        <v>82800</v>
      </c>
      <c r="W14" s="23">
        <f>SUM(V14*0.6)</f>
        <v>49680</v>
      </c>
      <c r="X14" s="4">
        <v>806712</v>
      </c>
    </row>
    <row r="15" spans="1:24" ht="21" customHeight="1" x14ac:dyDescent="0.25">
      <c r="A15" s="22" t="s">
        <v>115</v>
      </c>
      <c r="B15" s="8" t="s">
        <v>102</v>
      </c>
      <c r="C15" s="8" t="s">
        <v>116</v>
      </c>
      <c r="D15" s="8" t="s">
        <v>117</v>
      </c>
      <c r="E15" s="8" t="s">
        <v>118</v>
      </c>
      <c r="F15" s="8" t="s">
        <v>119</v>
      </c>
      <c r="G15" s="8">
        <v>26548216</v>
      </c>
      <c r="H15" s="9" t="s">
        <v>120</v>
      </c>
      <c r="I15" s="8">
        <v>739578343</v>
      </c>
      <c r="J15" s="8" t="s">
        <v>121</v>
      </c>
      <c r="K15" s="8"/>
      <c r="L15" s="8" t="s">
        <v>122</v>
      </c>
      <c r="M15" s="4">
        <v>507335</v>
      </c>
      <c r="N15" s="25">
        <v>126834</v>
      </c>
      <c r="O15" s="10">
        <v>15.3</v>
      </c>
      <c r="P15" s="4">
        <v>133200</v>
      </c>
      <c r="Q15" s="4">
        <f>SUM(P15*0.25)</f>
        <v>33300</v>
      </c>
      <c r="R15" s="4">
        <v>10500</v>
      </c>
      <c r="S15" s="23">
        <f>SUM(R15*0.25)</f>
        <v>2625</v>
      </c>
      <c r="T15" s="4">
        <f>SUM(Q15*0.34)</f>
        <v>11322</v>
      </c>
      <c r="U15" s="4">
        <v>0</v>
      </c>
      <c r="V15" s="4">
        <v>318347</v>
      </c>
      <c r="W15" s="23">
        <f>SUM(V15*0.25)</f>
        <v>79586.75</v>
      </c>
      <c r="X15" s="4">
        <v>824768</v>
      </c>
    </row>
    <row r="16" spans="1:24" ht="42.75" customHeight="1" x14ac:dyDescent="0.25">
      <c r="A16" s="22" t="s">
        <v>124</v>
      </c>
      <c r="B16" s="8" t="s">
        <v>123</v>
      </c>
      <c r="C16" s="8" t="s">
        <v>125</v>
      </c>
      <c r="D16" s="4" t="s">
        <v>126</v>
      </c>
      <c r="E16" s="4" t="s">
        <v>118</v>
      </c>
      <c r="F16" s="4" t="s">
        <v>119</v>
      </c>
      <c r="G16" s="4">
        <v>26982633</v>
      </c>
      <c r="H16" s="11" t="s">
        <v>127</v>
      </c>
      <c r="I16" s="4">
        <v>222521446</v>
      </c>
      <c r="J16" s="4" t="s">
        <v>128</v>
      </c>
      <c r="K16" s="4"/>
      <c r="L16" s="4" t="s">
        <v>129</v>
      </c>
      <c r="M16" s="4">
        <v>895813</v>
      </c>
      <c r="N16" s="25">
        <v>716650</v>
      </c>
      <c r="O16" s="4">
        <v>30</v>
      </c>
      <c r="P16" s="4">
        <v>510850</v>
      </c>
      <c r="Q16" s="4">
        <v>408680</v>
      </c>
      <c r="R16" s="24">
        <v>18450</v>
      </c>
      <c r="S16" s="23">
        <v>14760</v>
      </c>
      <c r="T16" s="4">
        <v>138951</v>
      </c>
      <c r="U16" s="4">
        <v>0</v>
      </c>
      <c r="V16" s="4">
        <v>192824</v>
      </c>
      <c r="W16" s="23">
        <v>154259</v>
      </c>
      <c r="X16" s="4">
        <v>2373056</v>
      </c>
    </row>
    <row r="17" spans="1:35" ht="21" customHeight="1" x14ac:dyDescent="0.25">
      <c r="A17" s="26" t="s">
        <v>135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8">
        <f>SUM(M3:M16)</f>
        <v>5168525</v>
      </c>
      <c r="N17" s="29">
        <v>2912812</v>
      </c>
      <c r="O17" s="20">
        <v>33.700000000000003</v>
      </c>
      <c r="P17" s="30">
        <f t="shared" ref="P17:W17" si="0">SUM(P3:P16)</f>
        <v>1786160</v>
      </c>
      <c r="Q17" s="30">
        <f t="shared" si="0"/>
        <v>1001786</v>
      </c>
      <c r="R17" s="30">
        <f t="shared" si="0"/>
        <v>1496930</v>
      </c>
      <c r="S17" s="30">
        <f t="shared" si="0"/>
        <v>919515</v>
      </c>
      <c r="T17" s="30">
        <f t="shared" si="0"/>
        <v>340606.8</v>
      </c>
      <c r="U17" s="30">
        <f t="shared" si="0"/>
        <v>340</v>
      </c>
      <c r="V17" s="30">
        <f t="shared" si="0"/>
        <v>1264642</v>
      </c>
      <c r="W17" s="30">
        <f t="shared" si="0"/>
        <v>650563.55000000005</v>
      </c>
      <c r="X17" s="30">
        <f>SUM(X3:X16)</f>
        <v>8626848</v>
      </c>
    </row>
    <row r="18" spans="1:35" x14ac:dyDescent="0.25">
      <c r="N18" s="17"/>
      <c r="W18" s="17"/>
    </row>
    <row r="26" spans="1:35" x14ac:dyDescent="0.25">
      <c r="AI26" s="18"/>
    </row>
  </sheetData>
  <hyperlinks>
    <hyperlink ref="H9" r:id="rId1"/>
    <hyperlink ref="H4" r:id="rId2"/>
    <hyperlink ref="H6" r:id="rId3"/>
    <hyperlink ref="H10" r:id="rId4"/>
    <hyperlink ref="H11" r:id="rId5"/>
    <hyperlink ref="H14" r:id="rId6"/>
    <hyperlink ref="H5" r:id="rId7"/>
    <hyperlink ref="H12" r:id="rId8"/>
    <hyperlink ref="H13" r:id="rId9"/>
    <hyperlink ref="H7" r:id="rId10"/>
    <hyperlink ref="H8" r:id="rId11"/>
    <hyperlink ref="H3" r:id="rId12"/>
    <hyperlink ref="H15" r:id="rId13"/>
    <hyperlink ref="H16" r:id="rId14"/>
  </hyperlinks>
  <pageMargins left="0.70866141732283472" right="0.70866141732283472" top="0.78740157480314965" bottom="0.78740157480314965" header="0.31496062992125984" footer="0.31496062992125984"/>
  <pageSetup paperSize="9" orientation="landscape" r:id="rId15"/>
  <headerFooter>
    <oddHeader>&amp;C&amp;A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List1!Názvy_tisku</vt:lpstr>
    </vt:vector>
  </TitlesOfParts>
  <Company>MŠMT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Frýdová Hana</dc:creator>
  <cp:lastModifiedBy>Frýdová Hana</cp:lastModifiedBy>
  <cp:lastPrinted>2015-01-05T09:30:50Z</cp:lastPrinted>
  <dcterms:created xsi:type="dcterms:W3CDTF">2014-12-19T09:44:28Z</dcterms:created>
  <dcterms:modified xsi:type="dcterms:W3CDTF">2015-01-08T13:59:19Z</dcterms:modified>
</cp:coreProperties>
</file>